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lan\Documents\"/>
    </mc:Choice>
  </mc:AlternateContent>
  <xr:revisionPtr revIDLastSave="0" documentId="13_ncr:1_{1A5D3243-15ED-4A15-8093-E43259D0BC2A}" xr6:coauthVersionLast="44" xr6:coauthVersionMax="44" xr10:uidLastSave="{00000000-0000-0000-0000-000000000000}"/>
  <workbookProtection workbookAlgorithmName="SHA-512" workbookHashValue="dkPBAMMwwKAeKCIQdv5KCQCK0vVvnpCqhiYSFEzkm1jMrUtFfAoaI7OVueKpskrs01Rz8n63+GKGm35GeIBBNA==" workbookSaltValue="wVkW/xBru07r1Zo3mndbsw==" workbookSpinCount="100000" lockStructure="1"/>
  <bookViews>
    <workbookView xWindow="-108" yWindow="-108" windowWidth="23256" windowHeight="12576" firstSheet="4" activeTab="8" xr2:uid="{972E8D14-060C-45BB-BCFE-6675735E70CA}"/>
  </bookViews>
  <sheets>
    <sheet name="Step 1 - Sample Data" sheetId="5" r:id="rId1"/>
    <sheet name="Step 1 - BLANK" sheetId="12" r:id="rId2"/>
    <sheet name="Step 2(a) - Sample Data" sheetId="3" r:id="rId3"/>
    <sheet name="Step 2(a) - BLANK" sheetId="11" r:id="rId4"/>
    <sheet name="Step 3 - Sample Data" sheetId="4" r:id="rId5"/>
    <sheet name="Step 3 - BLANK" sheetId="10" r:id="rId6"/>
    <sheet name="Step 4 - Sample Data" sheetId="6" r:id="rId7"/>
    <sheet name="Step 4 - BLANK" sheetId="9" r:id="rId8"/>
    <sheet name="Step 5 - Sample Data" sheetId="8" r:id="rId9"/>
    <sheet name="Step 5 - BLANK" sheetId="7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2" l="1"/>
  <c r="D8" i="12" s="1"/>
  <c r="B21" i="11" s="1"/>
  <c r="N14" i="11"/>
  <c r="M14" i="11"/>
  <c r="L14" i="11"/>
  <c r="K14" i="11"/>
  <c r="J14" i="11"/>
  <c r="I14" i="11"/>
  <c r="H14" i="11"/>
  <c r="G14" i="11"/>
  <c r="F14" i="11"/>
  <c r="E14" i="11"/>
  <c r="D14" i="11"/>
  <c r="C14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N10" i="11"/>
  <c r="J10" i="11"/>
  <c r="F10" i="11"/>
  <c r="B10" i="11"/>
  <c r="N9" i="11"/>
  <c r="M9" i="11"/>
  <c r="L9" i="11"/>
  <c r="K9" i="11"/>
  <c r="J9" i="11"/>
  <c r="I9" i="11"/>
  <c r="H9" i="11"/>
  <c r="G9" i="11"/>
  <c r="F9" i="11"/>
  <c r="E9" i="11"/>
  <c r="D9" i="11"/>
  <c r="C9" i="11"/>
  <c r="O9" i="11" s="1"/>
  <c r="N8" i="11"/>
  <c r="M8" i="11"/>
  <c r="M10" i="11" s="1"/>
  <c r="L8" i="11"/>
  <c r="K8" i="11"/>
  <c r="K10" i="11" s="1"/>
  <c r="J8" i="11"/>
  <c r="I8" i="11"/>
  <c r="I10" i="11" s="1"/>
  <c r="H8" i="11"/>
  <c r="G8" i="11"/>
  <c r="G10" i="11" s="1"/>
  <c r="F8" i="11"/>
  <c r="E8" i="11"/>
  <c r="E10" i="11" s="1"/>
  <c r="D8" i="11"/>
  <c r="C8" i="11"/>
  <c r="O8" i="11" s="1"/>
  <c r="B7" i="11"/>
  <c r="N6" i="11"/>
  <c r="M6" i="11"/>
  <c r="L6" i="11"/>
  <c r="K6" i="11"/>
  <c r="J6" i="11"/>
  <c r="I6" i="11"/>
  <c r="H6" i="11"/>
  <c r="G6" i="11"/>
  <c r="F6" i="11"/>
  <c r="E6" i="11"/>
  <c r="D6" i="11"/>
  <c r="C6" i="11"/>
  <c r="N5" i="11"/>
  <c r="N7" i="11" s="1"/>
  <c r="N11" i="11" s="1"/>
  <c r="N13" i="11" s="1"/>
  <c r="N15" i="11" s="1"/>
  <c r="M5" i="11"/>
  <c r="M7" i="11" s="1"/>
  <c r="L5" i="11"/>
  <c r="K5" i="11"/>
  <c r="K7" i="11" s="1"/>
  <c r="J5" i="11"/>
  <c r="J7" i="11" s="1"/>
  <c r="I5" i="11"/>
  <c r="I7" i="11" s="1"/>
  <c r="I11" i="11" s="1"/>
  <c r="I13" i="11" s="1"/>
  <c r="I15" i="11" s="1"/>
  <c r="H5" i="11"/>
  <c r="G5" i="11"/>
  <c r="G7" i="11" s="1"/>
  <c r="F5" i="11"/>
  <c r="F7" i="11" s="1"/>
  <c r="F11" i="11" s="1"/>
  <c r="F13" i="11" s="1"/>
  <c r="F15" i="11" s="1"/>
  <c r="E5" i="11"/>
  <c r="E7" i="11" s="1"/>
  <c r="E11" i="11" s="1"/>
  <c r="E13" i="11" s="1"/>
  <c r="E15" i="11" s="1"/>
  <c r="D5" i="11"/>
  <c r="C5" i="11"/>
  <c r="O4" i="11"/>
  <c r="M19" i="10"/>
  <c r="L19" i="10"/>
  <c r="K19" i="10"/>
  <c r="J19" i="10"/>
  <c r="I19" i="10"/>
  <c r="H19" i="10"/>
  <c r="G19" i="10"/>
  <c r="F19" i="10"/>
  <c r="E19" i="10"/>
  <c r="D19" i="10"/>
  <c r="C19" i="10"/>
  <c r="B19" i="10"/>
  <c r="B10" i="10"/>
  <c r="D11" i="7"/>
  <c r="D10" i="7"/>
  <c r="D9" i="7"/>
  <c r="D8" i="7"/>
  <c r="D6" i="7"/>
  <c r="D5" i="7"/>
  <c r="C44" i="9"/>
  <c r="J31" i="9"/>
  <c r="J21" i="9"/>
  <c r="J25" i="9" s="1"/>
  <c r="C21" i="9"/>
  <c r="E21" i="9" s="1"/>
  <c r="E35" i="9" s="1"/>
  <c r="L19" i="9"/>
  <c r="L59" i="9" s="1"/>
  <c r="E19" i="9"/>
  <c r="E57" i="9" s="1"/>
  <c r="L17" i="9"/>
  <c r="L57" i="9" s="1"/>
  <c r="E17" i="9"/>
  <c r="E55" i="9" s="1"/>
  <c r="L15" i="9"/>
  <c r="L55" i="9" s="1"/>
  <c r="E15" i="9"/>
  <c r="E53" i="9" s="1"/>
  <c r="L13" i="9"/>
  <c r="L53" i="9" s="1"/>
  <c r="E13" i="9"/>
  <c r="E51" i="9" s="1"/>
  <c r="E8" i="9"/>
  <c r="D11" i="8"/>
  <c r="D10" i="8"/>
  <c r="D9" i="8"/>
  <c r="D8" i="8"/>
  <c r="D6" i="8"/>
  <c r="I9" i="8" s="1"/>
  <c r="D5" i="8"/>
  <c r="I10" i="8" s="1"/>
  <c r="C44" i="6"/>
  <c r="J31" i="6"/>
  <c r="L15" i="6"/>
  <c r="L55" i="6" s="1"/>
  <c r="J55" i="6" s="1"/>
  <c r="L17" i="6"/>
  <c r="L57" i="6" s="1"/>
  <c r="L19" i="6"/>
  <c r="L59" i="6" s="1"/>
  <c r="J59" i="6" s="1"/>
  <c r="L13" i="6"/>
  <c r="L53" i="6" s="1"/>
  <c r="J21" i="6"/>
  <c r="J25" i="6" s="1"/>
  <c r="E8" i="6"/>
  <c r="C46" i="6" s="1"/>
  <c r="J69" i="6" s="1"/>
  <c r="J71" i="6" s="1"/>
  <c r="E15" i="6"/>
  <c r="E53" i="6" s="1"/>
  <c r="C53" i="6" s="1"/>
  <c r="E17" i="6"/>
  <c r="E55" i="6" s="1"/>
  <c r="E19" i="6"/>
  <c r="E57" i="6" s="1"/>
  <c r="E13" i="6"/>
  <c r="E51" i="6" s="1"/>
  <c r="C21" i="6"/>
  <c r="C33" i="6" s="1"/>
  <c r="D6" i="5"/>
  <c r="D8" i="5" s="1"/>
  <c r="B21" i="3" s="1"/>
  <c r="C15" i="3"/>
  <c r="D15" i="3"/>
  <c r="G15" i="3"/>
  <c r="N15" i="3"/>
  <c r="B15" i="3"/>
  <c r="D14" i="3"/>
  <c r="E14" i="3"/>
  <c r="F14" i="3"/>
  <c r="G14" i="3"/>
  <c r="H14" i="3"/>
  <c r="I14" i="3"/>
  <c r="J14" i="3"/>
  <c r="K14" i="3"/>
  <c r="L14" i="3"/>
  <c r="M14" i="3"/>
  <c r="N14" i="3"/>
  <c r="C14" i="3"/>
  <c r="C13" i="3"/>
  <c r="D13" i="3"/>
  <c r="G13" i="3"/>
  <c r="N13" i="3"/>
  <c r="B13" i="3"/>
  <c r="D12" i="3"/>
  <c r="E12" i="3"/>
  <c r="F12" i="3"/>
  <c r="G12" i="3"/>
  <c r="O12" i="3" s="1"/>
  <c r="H12" i="3"/>
  <c r="I12" i="3"/>
  <c r="J12" i="3"/>
  <c r="K12" i="3"/>
  <c r="L12" i="3"/>
  <c r="M12" i="3"/>
  <c r="N12" i="3"/>
  <c r="C12" i="3"/>
  <c r="C11" i="3"/>
  <c r="D11" i="3"/>
  <c r="G11" i="3"/>
  <c r="N11" i="3"/>
  <c r="B11" i="3"/>
  <c r="M10" i="3"/>
  <c r="N10" i="3"/>
  <c r="C10" i="3"/>
  <c r="D10" i="3"/>
  <c r="E10" i="3"/>
  <c r="F10" i="3"/>
  <c r="O10" i="3" s="1"/>
  <c r="G10" i="3"/>
  <c r="H10" i="3"/>
  <c r="I10" i="3"/>
  <c r="J10" i="3"/>
  <c r="K10" i="3"/>
  <c r="L10" i="3"/>
  <c r="B10" i="3"/>
  <c r="D9" i="3"/>
  <c r="E9" i="3"/>
  <c r="F9" i="3"/>
  <c r="G9" i="3"/>
  <c r="H9" i="3"/>
  <c r="I9" i="3"/>
  <c r="J9" i="3"/>
  <c r="K9" i="3"/>
  <c r="L9" i="3"/>
  <c r="M9" i="3"/>
  <c r="N9" i="3"/>
  <c r="C9" i="3"/>
  <c r="D8" i="3"/>
  <c r="O8" i="3" s="1"/>
  <c r="E8" i="3"/>
  <c r="F8" i="3"/>
  <c r="G8" i="3"/>
  <c r="H8" i="3"/>
  <c r="I8" i="3"/>
  <c r="J8" i="3"/>
  <c r="K8" i="3"/>
  <c r="L8" i="3"/>
  <c r="M8" i="3"/>
  <c r="N8" i="3"/>
  <c r="C8" i="3"/>
  <c r="C7" i="3"/>
  <c r="D7" i="3"/>
  <c r="G7" i="3"/>
  <c r="J7" i="3"/>
  <c r="J11" i="3" s="1"/>
  <c r="J13" i="3" s="1"/>
  <c r="J15" i="3" s="1"/>
  <c r="K7" i="3"/>
  <c r="K11" i="3" s="1"/>
  <c r="K13" i="3" s="1"/>
  <c r="K15" i="3" s="1"/>
  <c r="N7" i="3"/>
  <c r="B7" i="3"/>
  <c r="O9" i="3"/>
  <c r="O14" i="3"/>
  <c r="D6" i="3"/>
  <c r="E6" i="3"/>
  <c r="F6" i="3"/>
  <c r="G6" i="3"/>
  <c r="H6" i="3"/>
  <c r="I6" i="3"/>
  <c r="O6" i="3" s="1"/>
  <c r="J6" i="3"/>
  <c r="K6" i="3"/>
  <c r="L6" i="3"/>
  <c r="M6" i="3"/>
  <c r="N6" i="3"/>
  <c r="C6" i="3"/>
  <c r="D5" i="3"/>
  <c r="E5" i="3"/>
  <c r="E7" i="3" s="1"/>
  <c r="E11" i="3" s="1"/>
  <c r="F5" i="3"/>
  <c r="F7" i="3" s="1"/>
  <c r="F11" i="3" s="1"/>
  <c r="F13" i="3" s="1"/>
  <c r="F15" i="3" s="1"/>
  <c r="G5" i="3"/>
  <c r="H5" i="3"/>
  <c r="H7" i="3" s="1"/>
  <c r="H11" i="3" s="1"/>
  <c r="H13" i="3" s="1"/>
  <c r="H15" i="3" s="1"/>
  <c r="I5" i="3"/>
  <c r="I7" i="3" s="1"/>
  <c r="I11" i="3" s="1"/>
  <c r="I13" i="3" s="1"/>
  <c r="I15" i="3" s="1"/>
  <c r="J5" i="3"/>
  <c r="K5" i="3"/>
  <c r="L5" i="3"/>
  <c r="L7" i="3" s="1"/>
  <c r="L11" i="3" s="1"/>
  <c r="L13" i="3" s="1"/>
  <c r="L15" i="3" s="1"/>
  <c r="M5" i="3"/>
  <c r="M7" i="3" s="1"/>
  <c r="M11" i="3" s="1"/>
  <c r="M13" i="3" s="1"/>
  <c r="M15" i="3" s="1"/>
  <c r="N5" i="3"/>
  <c r="C5" i="3"/>
  <c r="O4" i="3"/>
  <c r="M19" i="4"/>
  <c r="L19" i="4"/>
  <c r="K19" i="4"/>
  <c r="J19" i="4"/>
  <c r="I19" i="4"/>
  <c r="H19" i="4"/>
  <c r="G19" i="4"/>
  <c r="F19" i="4"/>
  <c r="E19" i="4"/>
  <c r="D19" i="4"/>
  <c r="C19" i="4"/>
  <c r="B19" i="4"/>
  <c r="B10" i="4"/>
  <c r="O14" i="11" l="1"/>
  <c r="O12" i="11"/>
  <c r="D10" i="11"/>
  <c r="H10" i="11"/>
  <c r="L10" i="11"/>
  <c r="C10" i="11"/>
  <c r="O10" i="11" s="1"/>
  <c r="J11" i="11"/>
  <c r="J13" i="11" s="1"/>
  <c r="J15" i="11" s="1"/>
  <c r="G11" i="11"/>
  <c r="G13" i="11" s="1"/>
  <c r="G15" i="11" s="1"/>
  <c r="K11" i="11"/>
  <c r="K13" i="11" s="1"/>
  <c r="K15" i="11" s="1"/>
  <c r="B11" i="11"/>
  <c r="B13" i="11" s="1"/>
  <c r="B15" i="11" s="1"/>
  <c r="O5" i="11"/>
  <c r="O6" i="11"/>
  <c r="D7" i="11"/>
  <c r="H7" i="11"/>
  <c r="O7" i="11" s="1"/>
  <c r="L7" i="11"/>
  <c r="C7" i="11"/>
  <c r="D11" i="11"/>
  <c r="D13" i="11" s="1"/>
  <c r="D15" i="11" s="1"/>
  <c r="L11" i="11"/>
  <c r="L13" i="11" s="1"/>
  <c r="L15" i="11" s="1"/>
  <c r="M11" i="11"/>
  <c r="M13" i="11" s="1"/>
  <c r="M15" i="11" s="1"/>
  <c r="B21" i="10"/>
  <c r="B26" i="10" s="1"/>
  <c r="C6" i="10" s="1"/>
  <c r="C10" i="10" s="1"/>
  <c r="C21" i="10" s="1"/>
  <c r="C26" i="10" s="1"/>
  <c r="D6" i="10" s="1"/>
  <c r="D10" i="10" s="1"/>
  <c r="D21" i="10" s="1"/>
  <c r="D26" i="10" s="1"/>
  <c r="E6" i="10" s="1"/>
  <c r="E10" i="10" s="1"/>
  <c r="E21" i="10" s="1"/>
  <c r="E26" i="10" s="1"/>
  <c r="F6" i="10" s="1"/>
  <c r="F10" i="10" s="1"/>
  <c r="F21" i="10" s="1"/>
  <c r="F26" i="10" s="1"/>
  <c r="G6" i="10" s="1"/>
  <c r="G10" i="10" s="1"/>
  <c r="G21" i="10" s="1"/>
  <c r="G26" i="10" s="1"/>
  <c r="H6" i="10" s="1"/>
  <c r="H10" i="10" s="1"/>
  <c r="H21" i="10" s="1"/>
  <c r="H26" i="10" s="1"/>
  <c r="I6" i="10" s="1"/>
  <c r="I10" i="10" s="1"/>
  <c r="I21" i="10" s="1"/>
  <c r="I26" i="10" s="1"/>
  <c r="J6" i="10" s="1"/>
  <c r="J10" i="10" s="1"/>
  <c r="J21" i="10" s="1"/>
  <c r="J26" i="10" s="1"/>
  <c r="K6" i="10" s="1"/>
  <c r="K10" i="10" s="1"/>
  <c r="K21" i="10" s="1"/>
  <c r="K26" i="10" s="1"/>
  <c r="L6" i="10" s="1"/>
  <c r="L10" i="10" s="1"/>
  <c r="L21" i="10" s="1"/>
  <c r="L26" i="10" s="1"/>
  <c r="M6" i="10" s="1"/>
  <c r="M10" i="10" s="1"/>
  <c r="M21" i="10" s="1"/>
  <c r="M26" i="10" s="1"/>
  <c r="J57" i="9"/>
  <c r="C33" i="9"/>
  <c r="C57" i="9"/>
  <c r="C46" i="9"/>
  <c r="J69" i="9" s="1"/>
  <c r="J71" i="9" s="1"/>
  <c r="J55" i="9"/>
  <c r="J59" i="9"/>
  <c r="L61" i="9"/>
  <c r="L75" i="9" s="1"/>
  <c r="J53" i="9"/>
  <c r="J61" i="9" s="1"/>
  <c r="J65" i="9" s="1"/>
  <c r="J33" i="9"/>
  <c r="C51" i="9"/>
  <c r="E59" i="9"/>
  <c r="E73" i="9" s="1"/>
  <c r="L21" i="9"/>
  <c r="L35" i="9" s="1"/>
  <c r="C53" i="9"/>
  <c r="C55" i="9"/>
  <c r="I8" i="8"/>
  <c r="C55" i="6"/>
  <c r="J53" i="6"/>
  <c r="B21" i="4"/>
  <c r="B26" i="4" s="1"/>
  <c r="C6" i="4" s="1"/>
  <c r="C10" i="4" s="1"/>
  <c r="C21" i="4" s="1"/>
  <c r="C26" i="4" s="1"/>
  <c r="D6" i="4" s="1"/>
  <c r="D10" i="4" s="1"/>
  <c r="D21" i="4" s="1"/>
  <c r="D26" i="4" s="1"/>
  <c r="E6" i="4" s="1"/>
  <c r="E10" i="4" s="1"/>
  <c r="E21" i="4" s="1"/>
  <c r="E26" i="4" s="1"/>
  <c r="F6" i="4" s="1"/>
  <c r="F10" i="4" s="1"/>
  <c r="F21" i="4" s="1"/>
  <c r="F26" i="4" s="1"/>
  <c r="G6" i="4" s="1"/>
  <c r="G10" i="4" s="1"/>
  <c r="G21" i="4" s="1"/>
  <c r="G26" i="4" s="1"/>
  <c r="H6" i="4" s="1"/>
  <c r="H10" i="4" s="1"/>
  <c r="H21" i="4" s="1"/>
  <c r="H26" i="4" s="1"/>
  <c r="I6" i="4" s="1"/>
  <c r="I10" i="4" s="1"/>
  <c r="I21" i="4" s="1"/>
  <c r="I26" i="4" s="1"/>
  <c r="J6" i="4" s="1"/>
  <c r="J10" i="4" s="1"/>
  <c r="J21" i="4" s="1"/>
  <c r="J26" i="4" s="1"/>
  <c r="K6" i="4" s="1"/>
  <c r="K10" i="4" s="1"/>
  <c r="K21" i="4" s="1"/>
  <c r="K26" i="4" s="1"/>
  <c r="L6" i="4" s="1"/>
  <c r="L10" i="4" s="1"/>
  <c r="L21" i="4" s="1"/>
  <c r="L26" i="4" s="1"/>
  <c r="M6" i="4" s="1"/>
  <c r="M10" i="4" s="1"/>
  <c r="M21" i="4" s="1"/>
  <c r="M26" i="4" s="1"/>
  <c r="E13" i="3"/>
  <c r="O11" i="3"/>
  <c r="O7" i="3"/>
  <c r="O5" i="3"/>
  <c r="E21" i="6"/>
  <c r="J57" i="6"/>
  <c r="E59" i="6"/>
  <c r="E73" i="6" s="1"/>
  <c r="L21" i="6"/>
  <c r="J33" i="6"/>
  <c r="C51" i="6"/>
  <c r="L61" i="6"/>
  <c r="L75" i="6" s="1"/>
  <c r="C57" i="6"/>
  <c r="E46" i="6"/>
  <c r="C11" i="11" l="1"/>
  <c r="C13" i="11" s="1"/>
  <c r="C15" i="11" s="1"/>
  <c r="H11" i="11"/>
  <c r="E46" i="9"/>
  <c r="J73" i="9"/>
  <c r="C59" i="9"/>
  <c r="C71" i="9" s="1"/>
  <c r="I42" i="9" s="1"/>
  <c r="J61" i="6"/>
  <c r="J65" i="6" s="1"/>
  <c r="J73" i="6" s="1"/>
  <c r="E15" i="3"/>
  <c r="O15" i="3" s="1"/>
  <c r="B19" i="3" s="1"/>
  <c r="O13" i="3"/>
  <c r="L35" i="6"/>
  <c r="C59" i="6"/>
  <c r="C71" i="6" s="1"/>
  <c r="E35" i="6"/>
  <c r="I9" i="7"/>
  <c r="H13" i="11" l="1"/>
  <c r="O11" i="11"/>
  <c r="I42" i="6"/>
  <c r="I10" i="7"/>
  <c r="I8" i="7"/>
  <c r="H15" i="11" l="1"/>
  <c r="O15" i="11" s="1"/>
  <c r="B19" i="11" s="1"/>
  <c r="O13" i="11"/>
</calcChain>
</file>

<file path=xl/sharedStrings.xml><?xml version="1.0" encoding="utf-8"?>
<sst xmlns="http://schemas.openxmlformats.org/spreadsheetml/2006/main" count="325" uniqueCount="117">
  <si>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</si>
  <si>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</si>
  <si>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</si>
  <si>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</si>
  <si>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</si>
  <si>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</si>
  <si>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</si>
  <si>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</si>
  <si>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</si>
  <si>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</si>
  <si>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</si>
  <si>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</si>
  <si>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Cash Sales</t>
  </si>
  <si>
    <t>Other Income (Expense) Net</t>
  </si>
  <si>
    <t>Bank Loan Required Short-Term</t>
  </si>
  <si>
    <t>Bank Loan Repaid Short-Term</t>
  </si>
  <si>
    <t>Cumulative Balance Bank Loan Short-Term</t>
  </si>
  <si>
    <t>Cumulative Balance Bank Loan Long-Term</t>
  </si>
  <si>
    <t>Operating Expense</t>
  </si>
  <si>
    <t>Accounts Payable</t>
  </si>
  <si>
    <t>Cash Balance on Balance Sheet</t>
  </si>
  <si>
    <t>Credit Sales</t>
  </si>
  <si>
    <t>Total Cash Inflows</t>
  </si>
  <si>
    <t>Total Cash Outflows</t>
  </si>
  <si>
    <t xml:space="preserve">Cash Balance </t>
  </si>
  <si>
    <t>Cash Balance After Borrowing</t>
  </si>
  <si>
    <t>CASHFLOW FORECAST</t>
  </si>
  <si>
    <t>New Equipment</t>
  </si>
  <si>
    <t>Tax Payment</t>
  </si>
  <si>
    <t>Owner Distribution</t>
  </si>
  <si>
    <t>Office Remodel</t>
  </si>
  <si>
    <t>New Truck</t>
  </si>
  <si>
    <t>Total</t>
  </si>
  <si>
    <t>Gross Profit</t>
  </si>
  <si>
    <t>Total Operating Expenses</t>
  </si>
  <si>
    <t>Total Revenue</t>
  </si>
  <si>
    <t>Cost of Sales</t>
  </si>
  <si>
    <t>Operating Expenses</t>
  </si>
  <si>
    <t>Non-Cash Operating Expenses</t>
  </si>
  <si>
    <t>Total Operating Income</t>
  </si>
  <si>
    <t>Other Income (Expense)</t>
  </si>
  <si>
    <t>Taxes Paid</t>
  </si>
  <si>
    <t>Net Income Before Tax</t>
  </si>
  <si>
    <t>Net Income After Tax</t>
  </si>
  <si>
    <t>Step 3 - You Can't Spend Profit (Forecast Your Cash)</t>
  </si>
  <si>
    <t>INCOME FORECAST</t>
  </si>
  <si>
    <t>Annual</t>
  </si>
  <si>
    <t>Fill in items in the YELLOW Boxes</t>
  </si>
  <si>
    <t>STEP 2 (a) - BUILD A MONTHLY INCOME AND CASH FLOW FORECAST</t>
  </si>
  <si>
    <t>Fill in the amounts in the YELLOW boxes</t>
  </si>
  <si>
    <t>AVG % of annual revenue</t>
  </si>
  <si>
    <t>ANSWER THESE QUESTIONS</t>
  </si>
  <si>
    <t>How many years do you have until you want to exit this company?</t>
  </si>
  <si>
    <t>How much have you currently put away to support this dream?</t>
  </si>
  <si>
    <t>What do you dream of doing in the future?  (retire, travel, buy another company,…..?)</t>
  </si>
  <si>
    <t>How much do you think you will need to live lifestyle you described above?  Answer in terms of annual compensation.</t>
  </si>
  <si>
    <t>Since we are talking about the future, what is a safe interest rate you hope to get on your saved/invested money?</t>
  </si>
  <si>
    <t>The Transferable Value you are trying to build is.</t>
  </si>
  <si>
    <t>You will need to set aside this much per year to live the dream you described in question 1.</t>
  </si>
  <si>
    <t>Retire to a lake house</t>
  </si>
  <si>
    <t>Step 1 - Start With The End In Mind (Build Transferable Value)</t>
  </si>
  <si>
    <t>Make sure you have at least this amount in your annual income forecast + money to re-invest in the business.  I recommend adding at least 10% or more to this amount depending on growth.</t>
  </si>
  <si>
    <t>NET INCOME AFTER TAX</t>
  </si>
  <si>
    <t>TRANSFERABLE VALUE NEEDED</t>
  </si>
  <si>
    <t>Compare this number to the Net Income After Tax.  Do you have enough to contribute to your dream?</t>
  </si>
  <si>
    <t>Look for seasonality, losses or surpluses you can plan around</t>
  </si>
  <si>
    <t>CURRENT YEAR</t>
  </si>
  <si>
    <t>SALES VOLUME</t>
  </si>
  <si>
    <t>ASSETS</t>
  </si>
  <si>
    <t>Cash</t>
  </si>
  <si>
    <t>Accounts Receivable</t>
  </si>
  <si>
    <t>Inventory</t>
  </si>
  <si>
    <t>Other Current Assets</t>
  </si>
  <si>
    <t>TOTAL CURRENT ASSETS</t>
  </si>
  <si>
    <t>Land</t>
  </si>
  <si>
    <t>Buildings</t>
  </si>
  <si>
    <t>Equipment</t>
  </si>
  <si>
    <t>Other Gross Fixed Assets</t>
  </si>
  <si>
    <t>TOTAL ASSETS</t>
  </si>
  <si>
    <t>% of Sales</t>
  </si>
  <si>
    <t>Variable Assets %</t>
  </si>
  <si>
    <t>NET INCOME</t>
  </si>
  <si>
    <t>TOTAL LIABILITIES + EQUITY</t>
  </si>
  <si>
    <t>Variable Liabilities %</t>
  </si>
  <si>
    <t>LIABILITIES</t>
  </si>
  <si>
    <t>Short Term Credit</t>
  </si>
  <si>
    <t>Accurals</t>
  </si>
  <si>
    <t>Other Current Liabilities</t>
  </si>
  <si>
    <t>TOTAL CURRENT LIABILITIES</t>
  </si>
  <si>
    <t>Long Term Debt</t>
  </si>
  <si>
    <t>TOTAL LIABILITIES</t>
  </si>
  <si>
    <t>Owners Equity</t>
  </si>
  <si>
    <t>Retained Earnings</t>
  </si>
  <si>
    <t>TOTAL EQUITY</t>
  </si>
  <si>
    <t>Step 4 - It Takes Money To Grow (Forecast The Balance Sheet)</t>
  </si>
  <si>
    <t>FORECASTED YEAR</t>
  </si>
  <si>
    <t>DESIRED GROWTH RATE %</t>
  </si>
  <si>
    <t>FINANCING NEED</t>
  </si>
  <si>
    <t>Additional Financing Needed To Grow</t>
  </si>
  <si>
    <t>Enter # From Above</t>
  </si>
  <si>
    <t>Fill in the amounts in the YELLOW boxes - Compete scenario 1 then scenario 2</t>
  </si>
  <si>
    <t>* Sustainable growth rate calculated in Step 5</t>
  </si>
  <si>
    <t>Net Income Margin %</t>
  </si>
  <si>
    <t>Current Debt to Equity Ratio</t>
  </si>
  <si>
    <t>Maximum Debt To Ratio Desired</t>
  </si>
  <si>
    <t>Variable Asset %</t>
  </si>
  <si>
    <t>Variable Liability %</t>
  </si>
  <si>
    <t>Current Sales</t>
  </si>
  <si>
    <t>Current Equity</t>
  </si>
  <si>
    <t>Sustainable Growth Rate Chart</t>
  </si>
  <si>
    <t>Grow without taking on new debt</t>
  </si>
  <si>
    <t>Debt Tolerance</t>
  </si>
  <si>
    <t>Grow but maintain D/E Ratio</t>
  </si>
  <si>
    <t>Grow with new debt up to a max D/E Ratio</t>
  </si>
  <si>
    <t>Step 5 - Growth Is A Planned Event (Calculate Sustainable Growth Rates)</t>
  </si>
  <si>
    <t>Current year + Forecasted year Net Income</t>
  </si>
  <si>
    <t>Fill in the amounts in the YELLOW box.  Numbers connected to Step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</si>
</sst>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9" formatCode="_(&quot;$&quot;* #,##0_);_(&quot;$&quot;* \(#,##0\);_(&quot;$&quot;* &quot;-&quot;??_);_(@_)"/>
    <numFmt numFmtId="170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Arial"/>
      <family val="2"/>
    </font>
    <font>
      <sz val="14"/>
      <color rgb="FF000000"/>
      <name val="Arial"/>
      <family val="2"/>
    </font>
    <font>
      <i/>
      <sz val="20"/>
      <color rgb="FF000000"/>
      <name val="Montserrat"/>
    </font>
    <font>
      <b/>
      <sz val="18"/>
      <color rgb="FF000000"/>
      <name val="Montserrat"/>
    </font>
    <font>
      <b/>
      <sz val="10.5"/>
      <color rgb="FF000000"/>
      <name val="Montserrat"/>
    </font>
    <font>
      <b/>
      <sz val="18"/>
      <name val="Montserrat"/>
    </font>
    <font>
      <b/>
      <sz val="11"/>
      <color theme="1"/>
      <name val="Montserrat"/>
    </font>
    <font>
      <b/>
      <i/>
      <sz val="18"/>
      <color rgb="FF000000"/>
      <name val="Montserrat"/>
    </font>
    <font>
      <sz val="11"/>
      <color rgb="FF000000"/>
      <name val="Montserrat"/>
    </font>
    <font>
      <b/>
      <sz val="12"/>
      <color theme="1"/>
      <name val="Montserrat"/>
    </font>
    <font>
      <b/>
      <sz val="14"/>
      <color theme="1"/>
      <name val="Montserrat"/>
    </font>
    <font>
      <b/>
      <sz val="16"/>
      <color theme="1"/>
      <name val="Montserrat"/>
    </font>
    <font>
      <b/>
      <sz val="20"/>
      <color theme="1"/>
      <name val="Montserrat"/>
    </font>
    <font>
      <sz val="20"/>
      <color theme="1"/>
      <name val="Calibri"/>
      <family val="2"/>
      <scheme val="minor"/>
    </font>
    <font>
      <sz val="11"/>
      <color theme="1"/>
      <name val="Montserrat"/>
    </font>
    <font>
      <b/>
      <sz val="24"/>
      <color theme="1"/>
      <name val="Montserrat"/>
    </font>
    <font>
      <b/>
      <sz val="28"/>
      <color theme="1"/>
      <name val="Montserrat"/>
    </font>
    <font>
      <b/>
      <sz val="9"/>
      <color rgb="FF000000"/>
      <name val="Montserrat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4"/>
      <color theme="1"/>
      <name val="Montserrat"/>
    </font>
    <font>
      <sz val="16"/>
      <color theme="1"/>
      <name val="Montserrat"/>
    </font>
    <font>
      <sz val="28"/>
      <color theme="1"/>
      <name val="Montserrat"/>
    </font>
    <font>
      <sz val="20"/>
      <color theme="1"/>
      <name val="Montserrat"/>
    </font>
    <font>
      <sz val="28"/>
      <color theme="0"/>
      <name val="Montserrat"/>
    </font>
    <font>
      <i/>
      <sz val="14"/>
      <name val="Arial"/>
      <family val="2"/>
    </font>
    <font>
      <i/>
      <sz val="14"/>
      <color theme="1"/>
      <name val="Montserrat"/>
    </font>
    <font>
      <i/>
      <sz val="9"/>
      <color theme="1"/>
      <name val="Montserrat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0" fillId="0" borderId="0" xfId="0"/>
    <xf numFmtId="0" fontId="4" fillId="2" borderId="3" xfId="0" applyFont="1" applyFill="1" applyBorder="1" applyAlignment="1" applyProtection="1">
      <alignment horizontal="right" wrapText="1" readingOrder="1"/>
      <protection locked="0"/>
    </xf>
    <xf numFmtId="0" fontId="7" fillId="0" borderId="3" xfId="0" applyFont="1" applyBorder="1" applyAlignment="1" applyProtection="1">
      <alignment horizontal="left" wrapText="1" readingOrder="1"/>
      <protection locked="0"/>
    </xf>
    <xf numFmtId="169" fontId="21" fillId="2" borderId="5" xfId="1" applyNumberFormat="1" applyFont="1" applyFill="1" applyBorder="1" applyAlignment="1" applyProtection="1">
      <alignment horizontal="center" vertical="center" wrapText="1" readingOrder="1"/>
      <protection locked="0"/>
    </xf>
    <xf numFmtId="0" fontId="23" fillId="0" borderId="0" xfId="0" applyFont="1"/>
    <xf numFmtId="0" fontId="13" fillId="0" borderId="0" xfId="0" applyFont="1" applyAlignment="1">
      <alignment horizontal="center" vertical="center"/>
    </xf>
    <xf numFmtId="0" fontId="24" fillId="0" borderId="0" xfId="0" applyFont="1"/>
    <xf numFmtId="0" fontId="2" fillId="0" borderId="0" xfId="0" applyFont="1"/>
    <xf numFmtId="0" fontId="24" fillId="0" borderId="11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/>
    </xf>
    <xf numFmtId="0" fontId="0" fillId="6" borderId="12" xfId="0" applyFill="1" applyBorder="1"/>
    <xf numFmtId="0" fontId="0" fillId="6" borderId="13" xfId="0" applyFill="1" applyBorder="1"/>
    <xf numFmtId="0" fontId="0" fillId="6" borderId="14" xfId="0" applyFill="1" applyBorder="1"/>
    <xf numFmtId="0" fontId="25" fillId="6" borderId="15" xfId="0" applyFont="1" applyFill="1" applyBorder="1" applyAlignment="1">
      <alignment wrapText="1"/>
    </xf>
    <xf numFmtId="0" fontId="0" fillId="6" borderId="0" xfId="0" applyFill="1" applyBorder="1"/>
    <xf numFmtId="0" fontId="0" fillId="6" borderId="16" xfId="0" applyFill="1" applyBorder="1"/>
    <xf numFmtId="0" fontId="25" fillId="6" borderId="15" xfId="0" applyFont="1" applyFill="1" applyBorder="1"/>
    <xf numFmtId="0" fontId="23" fillId="6" borderId="16" xfId="0" applyFont="1" applyFill="1" applyBorder="1" applyAlignment="1">
      <alignment vertical="center" wrapText="1"/>
    </xf>
    <xf numFmtId="0" fontId="0" fillId="6" borderId="17" xfId="0" applyFill="1" applyBorder="1"/>
    <xf numFmtId="0" fontId="0" fillId="6" borderId="11" xfId="0" applyFill="1" applyBorder="1"/>
    <xf numFmtId="0" fontId="0" fillId="6" borderId="18" xfId="0" applyFill="1" applyBorder="1"/>
    <xf numFmtId="0" fontId="0" fillId="0" borderId="0" xfId="0" applyProtection="1"/>
    <xf numFmtId="8" fontId="28" fillId="0" borderId="7" xfId="0" applyNumberFormat="1" applyFont="1" applyFill="1" applyBorder="1" applyAlignment="1" applyProtection="1">
      <alignment horizontal="center" vertical="center"/>
      <protection hidden="1"/>
    </xf>
    <xf numFmtId="44" fontId="26" fillId="5" borderId="0" xfId="1" applyFont="1" applyFill="1" applyBorder="1" applyAlignment="1" applyProtection="1">
      <alignment vertical="center"/>
      <protection hidden="1"/>
    </xf>
    <xf numFmtId="0" fontId="0" fillId="7" borderId="0" xfId="0" applyFill="1" applyBorder="1"/>
    <xf numFmtId="44" fontId="26" fillId="6" borderId="16" xfId="1" applyFont="1" applyFill="1" applyBorder="1" applyAlignment="1" applyProtection="1">
      <alignment vertical="center"/>
      <protection hidden="1"/>
    </xf>
    <xf numFmtId="0" fontId="24" fillId="2" borderId="8" xfId="0" applyFont="1" applyFill="1" applyBorder="1" applyAlignment="1" applyProtection="1">
      <alignment vertical="center"/>
      <protection locked="0"/>
    </xf>
    <xf numFmtId="0" fontId="24" fillId="2" borderId="9" xfId="0" applyFont="1" applyFill="1" applyBorder="1" applyAlignment="1" applyProtection="1">
      <alignment vertical="center"/>
      <protection locked="0"/>
    </xf>
    <xf numFmtId="0" fontId="24" fillId="2" borderId="10" xfId="0" applyFont="1" applyFill="1" applyBorder="1" applyAlignment="1" applyProtection="1">
      <alignment vertical="center"/>
      <protection locked="0"/>
    </xf>
    <xf numFmtId="0" fontId="24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  <xf numFmtId="44" fontId="24" fillId="7" borderId="0" xfId="1" applyFont="1" applyFill="1" applyBorder="1" applyAlignment="1" applyProtection="1">
      <alignment vertical="center"/>
      <protection locked="0"/>
    </xf>
    <xf numFmtId="0" fontId="24" fillId="7" borderId="0" xfId="0" applyFont="1" applyFill="1" applyBorder="1" applyAlignment="1" applyProtection="1">
      <alignment vertical="center"/>
      <protection locked="0"/>
    </xf>
    <xf numFmtId="9" fontId="24" fillId="7" borderId="0" xfId="2" applyFont="1" applyFill="1" applyBorder="1" applyAlignment="1" applyProtection="1">
      <alignment vertical="center"/>
      <protection locked="0"/>
    </xf>
    <xf numFmtId="44" fontId="24" fillId="2" borderId="7" xfId="1" applyFont="1" applyFill="1" applyBorder="1" applyAlignment="1" applyProtection="1">
      <alignment horizontal="center" vertical="center"/>
      <protection locked="0"/>
    </xf>
    <xf numFmtId="0" fontId="24" fillId="2" borderId="7" xfId="0" applyFont="1" applyFill="1" applyBorder="1" applyAlignment="1" applyProtection="1">
      <alignment horizontal="center" vertical="center"/>
      <protection locked="0"/>
    </xf>
    <xf numFmtId="9" fontId="24" fillId="2" borderId="7" xfId="2" applyFont="1" applyFill="1" applyBorder="1" applyAlignment="1" applyProtection="1">
      <alignment horizontal="center" vertical="center"/>
      <protection locked="0"/>
    </xf>
    <xf numFmtId="169" fontId="13" fillId="0" borderId="7" xfId="0" applyNumberFormat="1" applyFont="1" applyBorder="1" applyProtection="1">
      <protection hidden="1"/>
    </xf>
    <xf numFmtId="0" fontId="15" fillId="0" borderId="0" xfId="0" applyFont="1" applyAlignment="1">
      <alignment horizontal="left" vertical="center"/>
    </xf>
    <xf numFmtId="0" fontId="27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23" fillId="0" borderId="0" xfId="0" applyFont="1" applyProtection="1"/>
    <xf numFmtId="44" fontId="9" fillId="0" borderId="0" xfId="1" applyFont="1" applyProtection="1"/>
    <xf numFmtId="170" fontId="9" fillId="0" borderId="0" xfId="2" applyNumberFormat="1" applyFont="1" applyAlignment="1" applyProtection="1">
      <alignment horizontal="center"/>
    </xf>
    <xf numFmtId="0" fontId="17" fillId="0" borderId="0" xfId="0" applyFont="1" applyProtection="1"/>
    <xf numFmtId="0" fontId="17" fillId="0" borderId="12" xfId="0" applyFont="1" applyBorder="1" applyProtection="1"/>
    <xf numFmtId="0" fontId="0" fillId="0" borderId="13" xfId="0" applyBorder="1" applyProtection="1"/>
    <xf numFmtId="0" fontId="17" fillId="0" borderId="14" xfId="0" applyFont="1" applyBorder="1" applyAlignment="1" applyProtection="1">
      <alignment horizontal="center"/>
    </xf>
    <xf numFmtId="0" fontId="17" fillId="8" borderId="15" xfId="0" applyFont="1" applyFill="1" applyBorder="1" applyProtection="1"/>
    <xf numFmtId="44" fontId="9" fillId="8" borderId="0" xfId="1" applyFont="1" applyFill="1" applyBorder="1" applyProtection="1"/>
    <xf numFmtId="0" fontId="0" fillId="8" borderId="0" xfId="0" applyFill="1" applyBorder="1" applyProtection="1"/>
    <xf numFmtId="0" fontId="0" fillId="8" borderId="16" xfId="0" applyFill="1" applyBorder="1" applyProtection="1"/>
    <xf numFmtId="0" fontId="17" fillId="0" borderId="17" xfId="0" applyFont="1" applyBorder="1" applyProtection="1"/>
    <xf numFmtId="0" fontId="0" fillId="0" borderId="11" xfId="0" applyBorder="1" applyProtection="1"/>
    <xf numFmtId="170" fontId="24" fillId="11" borderId="18" xfId="2" applyNumberFormat="1" applyFont="1" applyFill="1" applyBorder="1" applyAlignment="1" applyProtection="1">
      <alignment horizontal="center"/>
    </xf>
    <xf numFmtId="44" fontId="0" fillId="0" borderId="0" xfId="1" applyFont="1" applyProtection="1"/>
    <xf numFmtId="0" fontId="0" fillId="10" borderId="12" xfId="0" applyFill="1" applyBorder="1" applyProtection="1"/>
    <xf numFmtId="44" fontId="0" fillId="10" borderId="13" xfId="1" applyFont="1" applyFill="1" applyBorder="1" applyProtection="1"/>
    <xf numFmtId="0" fontId="0" fillId="10" borderId="13" xfId="0" applyFill="1" applyBorder="1" applyProtection="1"/>
    <xf numFmtId="44" fontId="9" fillId="10" borderId="13" xfId="1" applyFont="1" applyFill="1" applyBorder="1" applyProtection="1"/>
    <xf numFmtId="170" fontId="9" fillId="10" borderId="13" xfId="2" applyNumberFormat="1" applyFont="1" applyFill="1" applyBorder="1" applyAlignment="1" applyProtection="1">
      <alignment horizontal="center"/>
    </xf>
    <xf numFmtId="170" fontId="9" fillId="10" borderId="14" xfId="2" applyNumberFormat="1" applyFont="1" applyFill="1" applyBorder="1" applyAlignment="1" applyProtection="1">
      <alignment horizontal="center"/>
    </xf>
    <xf numFmtId="0" fontId="14" fillId="0" borderId="0" xfId="0" applyFont="1" applyProtection="1"/>
    <xf numFmtId="0" fontId="14" fillId="10" borderId="17" xfId="0" applyFont="1" applyFill="1" applyBorder="1" applyProtection="1"/>
    <xf numFmtId="44" fontId="14" fillId="10" borderId="11" xfId="1" applyFont="1" applyFill="1" applyBorder="1" applyProtection="1"/>
    <xf numFmtId="0" fontId="14" fillId="10" borderId="11" xfId="0" applyFont="1" applyFill="1" applyBorder="1" applyProtection="1"/>
    <xf numFmtId="0" fontId="9" fillId="10" borderId="11" xfId="0" applyFont="1" applyFill="1" applyBorder="1" applyProtection="1"/>
    <xf numFmtId="170" fontId="9" fillId="10" borderId="11" xfId="2" applyNumberFormat="1" applyFont="1" applyFill="1" applyBorder="1" applyAlignment="1" applyProtection="1">
      <alignment horizontal="center"/>
    </xf>
    <xf numFmtId="170" fontId="9" fillId="10" borderId="18" xfId="2" applyNumberFormat="1" applyFont="1" applyFill="1" applyBorder="1" applyAlignment="1" applyProtection="1">
      <alignment horizontal="center"/>
    </xf>
    <xf numFmtId="44" fontId="9" fillId="0" borderId="13" xfId="1" applyFont="1" applyBorder="1" applyProtection="1"/>
    <xf numFmtId="0" fontId="9" fillId="0" borderId="13" xfId="0" applyFont="1" applyBorder="1" applyProtection="1"/>
    <xf numFmtId="0" fontId="9" fillId="0" borderId="13" xfId="0" applyFont="1" applyFill="1" applyBorder="1" applyAlignment="1" applyProtection="1">
      <alignment horizontal="center"/>
    </xf>
    <xf numFmtId="0" fontId="0" fillId="8" borderId="13" xfId="0" applyFill="1" applyBorder="1" applyProtection="1"/>
    <xf numFmtId="170" fontId="9" fillId="0" borderId="13" xfId="2" applyNumberFormat="1" applyFont="1" applyBorder="1" applyAlignment="1" applyProtection="1">
      <alignment horizontal="center"/>
    </xf>
    <xf numFmtId="170" fontId="9" fillId="0" borderId="14" xfId="2" applyNumberFormat="1" applyFont="1" applyFill="1" applyBorder="1" applyAlignment="1" applyProtection="1">
      <alignment horizontal="center"/>
    </xf>
    <xf numFmtId="0" fontId="17" fillId="0" borderId="15" xfId="0" applyFont="1" applyBorder="1" applyProtection="1"/>
    <xf numFmtId="0" fontId="9" fillId="0" borderId="0" xfId="0" applyFont="1" applyBorder="1" applyProtection="1"/>
    <xf numFmtId="170" fontId="9" fillId="9" borderId="7" xfId="2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17" fillId="0" borderId="0" xfId="0" applyFont="1" applyBorder="1" applyProtection="1"/>
    <xf numFmtId="170" fontId="9" fillId="0" borderId="16" xfId="2" applyNumberFormat="1" applyFont="1" applyFill="1" applyBorder="1" applyAlignment="1" applyProtection="1">
      <alignment horizontal="center"/>
    </xf>
    <xf numFmtId="44" fontId="9" fillId="0" borderId="22" xfId="1" applyFont="1" applyBorder="1" applyProtection="1"/>
    <xf numFmtId="170" fontId="9" fillId="0" borderId="0" xfId="2" applyNumberFormat="1" applyFont="1" applyFill="1" applyBorder="1" applyAlignment="1" applyProtection="1">
      <alignment horizontal="center"/>
    </xf>
    <xf numFmtId="44" fontId="9" fillId="5" borderId="22" xfId="1" applyFont="1" applyFill="1" applyBorder="1" applyProtection="1"/>
    <xf numFmtId="170" fontId="9" fillId="0" borderId="0" xfId="2" applyNumberFormat="1" applyFont="1" applyBorder="1" applyProtection="1"/>
    <xf numFmtId="170" fontId="9" fillId="0" borderId="0" xfId="2" applyNumberFormat="1" applyFont="1" applyBorder="1" applyAlignment="1" applyProtection="1">
      <alignment horizontal="center"/>
    </xf>
    <xf numFmtId="170" fontId="9" fillId="0" borderId="16" xfId="2" applyNumberFormat="1" applyFont="1" applyBorder="1" applyAlignment="1" applyProtection="1">
      <alignment horizontal="center"/>
    </xf>
    <xf numFmtId="0" fontId="17" fillId="0" borderId="11" xfId="0" applyFont="1" applyBorder="1" applyProtection="1"/>
    <xf numFmtId="44" fontId="9" fillId="5" borderId="23" xfId="1" applyFont="1" applyFill="1" applyBorder="1" applyProtection="1"/>
    <xf numFmtId="44" fontId="0" fillId="0" borderId="0" xfId="0" applyNumberFormat="1" applyProtection="1"/>
    <xf numFmtId="44" fontId="9" fillId="5" borderId="23" xfId="0" applyNumberFormat="1" applyFont="1" applyFill="1" applyBorder="1" applyProtection="1"/>
    <xf numFmtId="0" fontId="17" fillId="0" borderId="19" xfId="0" applyFont="1" applyBorder="1" applyProtection="1"/>
    <xf numFmtId="0" fontId="9" fillId="0" borderId="20" xfId="0" applyFont="1" applyBorder="1" applyProtection="1"/>
    <xf numFmtId="0" fontId="17" fillId="0" borderId="20" xfId="0" applyFont="1" applyBorder="1" applyProtection="1"/>
    <xf numFmtId="0" fontId="0" fillId="0" borderId="20" xfId="0" applyBorder="1" applyProtection="1"/>
    <xf numFmtId="44" fontId="9" fillId="0" borderId="0" xfId="1" applyFont="1" applyBorder="1" applyProtection="1"/>
    <xf numFmtId="170" fontId="9" fillId="5" borderId="7" xfId="0" applyNumberFormat="1" applyFont="1" applyFill="1" applyBorder="1" applyAlignment="1" applyProtection="1">
      <alignment horizontal="center"/>
    </xf>
    <xf numFmtId="170" fontId="9" fillId="5" borderId="7" xfId="2" applyNumberFormat="1" applyFont="1" applyFill="1" applyBorder="1" applyAlignment="1" applyProtection="1">
      <alignment horizontal="center"/>
    </xf>
    <xf numFmtId="0" fontId="9" fillId="0" borderId="11" xfId="0" applyFont="1" applyBorder="1" applyProtection="1"/>
    <xf numFmtId="0" fontId="0" fillId="8" borderId="11" xfId="0" applyFill="1" applyBorder="1" applyProtection="1"/>
    <xf numFmtId="44" fontId="9" fillId="0" borderId="11" xfId="1" applyFont="1" applyBorder="1" applyProtection="1"/>
    <xf numFmtId="170" fontId="9" fillId="0" borderId="11" xfId="2" applyNumberFormat="1" applyFont="1" applyBorder="1" applyAlignment="1" applyProtection="1">
      <alignment horizontal="center"/>
    </xf>
    <xf numFmtId="170" fontId="9" fillId="0" borderId="18" xfId="2" applyNumberFormat="1" applyFont="1" applyBorder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44" fontId="18" fillId="3" borderId="0" xfId="1" applyFont="1" applyFill="1" applyAlignment="1" applyProtection="1">
      <alignment horizontal="center"/>
    </xf>
    <xf numFmtId="44" fontId="9" fillId="10" borderId="11" xfId="1" applyFont="1" applyFill="1" applyBorder="1" applyProtection="1"/>
    <xf numFmtId="0" fontId="12" fillId="0" borderId="0" xfId="0" applyFont="1" applyBorder="1" applyProtection="1"/>
    <xf numFmtId="170" fontId="30" fillId="0" borderId="0" xfId="2" applyNumberFormat="1" applyFont="1" applyBorder="1" applyAlignment="1" applyProtection="1">
      <alignment horizontal="center"/>
    </xf>
    <xf numFmtId="44" fontId="9" fillId="2" borderId="13" xfId="1" applyFont="1" applyFill="1" applyBorder="1" applyProtection="1">
      <protection locked="0"/>
    </xf>
    <xf numFmtId="44" fontId="9" fillId="2" borderId="11" xfId="1" applyFont="1" applyFill="1" applyBorder="1" applyProtection="1">
      <protection locked="0"/>
    </xf>
    <xf numFmtId="44" fontId="9" fillId="2" borderId="21" xfId="1" applyFont="1" applyFill="1" applyBorder="1" applyProtection="1">
      <protection locked="0"/>
    </xf>
    <xf numFmtId="44" fontId="9" fillId="2" borderId="22" xfId="1" applyFont="1" applyFill="1" applyBorder="1" applyProtection="1">
      <protection locked="0"/>
    </xf>
    <xf numFmtId="9" fontId="17" fillId="2" borderId="7" xfId="2" applyFont="1" applyFill="1" applyBorder="1" applyAlignment="1" applyProtection="1">
      <alignment horizontal="center"/>
      <protection locked="0"/>
    </xf>
    <xf numFmtId="44" fontId="9" fillId="2" borderId="7" xfId="1" applyFont="1" applyFill="1" applyBorder="1" applyProtection="1">
      <protection locked="0"/>
    </xf>
    <xf numFmtId="0" fontId="19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0" fontId="0" fillId="8" borderId="0" xfId="0" applyFill="1" applyProtection="1"/>
    <xf numFmtId="44" fontId="9" fillId="8" borderId="0" xfId="1" applyFont="1" applyFill="1" applyProtection="1"/>
    <xf numFmtId="170" fontId="9" fillId="8" borderId="0" xfId="2" applyNumberFormat="1" applyFont="1" applyFill="1" applyAlignment="1" applyProtection="1">
      <alignment horizontal="center"/>
    </xf>
    <xf numFmtId="0" fontId="26" fillId="0" borderId="0" xfId="0" applyFont="1" applyAlignment="1" applyProtection="1">
      <alignment horizontal="center"/>
    </xf>
    <xf numFmtId="44" fontId="9" fillId="5" borderId="21" xfId="1" applyFont="1" applyFill="1" applyBorder="1" applyProtection="1"/>
    <xf numFmtId="44" fontId="9" fillId="0" borderId="22" xfId="1" applyFont="1" applyFill="1" applyBorder="1" applyProtection="1"/>
    <xf numFmtId="0" fontId="31" fillId="0" borderId="0" xfId="0" applyFont="1" applyAlignment="1" applyProtection="1">
      <alignment horizontal="left"/>
    </xf>
    <xf numFmtId="0" fontId="17" fillId="12" borderId="12" xfId="0" applyFont="1" applyFill="1" applyBorder="1"/>
    <xf numFmtId="0" fontId="17" fillId="12" borderId="14" xfId="0" applyFont="1" applyFill="1" applyBorder="1"/>
    <xf numFmtId="170" fontId="17" fillId="12" borderId="7" xfId="2" applyNumberFormat="1" applyFont="1" applyFill="1" applyBorder="1" applyAlignment="1">
      <alignment horizontal="center" vertical="center"/>
    </xf>
    <xf numFmtId="0" fontId="17" fillId="12" borderId="15" xfId="0" applyFont="1" applyFill="1" applyBorder="1"/>
    <xf numFmtId="0" fontId="17" fillId="12" borderId="16" xfId="0" applyFont="1" applyFill="1" applyBorder="1"/>
    <xf numFmtId="2" fontId="17" fillId="12" borderId="7" xfId="0" applyNumberFormat="1" applyFont="1" applyFill="1" applyBorder="1" applyAlignment="1">
      <alignment horizontal="center" vertical="center"/>
    </xf>
    <xf numFmtId="44" fontId="17" fillId="12" borderId="7" xfId="0" applyNumberFormat="1" applyFont="1" applyFill="1" applyBorder="1" applyAlignment="1">
      <alignment horizontal="center" vertical="center"/>
    </xf>
    <xf numFmtId="0" fontId="17" fillId="12" borderId="17" xfId="0" applyFont="1" applyFill="1" applyBorder="1"/>
    <xf numFmtId="0" fontId="17" fillId="12" borderId="18" xfId="0" applyFont="1" applyFill="1" applyBorder="1"/>
    <xf numFmtId="0" fontId="25" fillId="5" borderId="12" xfId="0" applyFont="1" applyFill="1" applyBorder="1" applyAlignment="1">
      <alignment horizontal="center" vertical="center"/>
    </xf>
    <xf numFmtId="0" fontId="25" fillId="5" borderId="13" xfId="0" applyFont="1" applyFill="1" applyBorder="1" applyAlignment="1">
      <alignment horizontal="center" vertical="center"/>
    </xf>
    <xf numFmtId="0" fontId="25" fillId="5" borderId="14" xfId="0" applyFont="1" applyFill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5" fillId="5" borderId="16" xfId="0" applyFont="1" applyFill="1" applyBorder="1" applyAlignment="1">
      <alignment horizontal="center" vertical="center"/>
    </xf>
    <xf numFmtId="0" fontId="17" fillId="6" borderId="0" xfId="0" applyFont="1" applyFill="1" applyBorder="1"/>
    <xf numFmtId="0" fontId="17" fillId="6" borderId="16" xfId="0" applyFont="1" applyFill="1" applyBorder="1"/>
    <xf numFmtId="0" fontId="17" fillId="6" borderId="17" xfId="0" applyFont="1" applyFill="1" applyBorder="1"/>
    <xf numFmtId="0" fontId="17" fillId="6" borderId="11" xfId="0" applyFont="1" applyFill="1" applyBorder="1"/>
    <xf numFmtId="0" fontId="17" fillId="6" borderId="18" xfId="0" applyFont="1" applyFill="1" applyBorder="1"/>
    <xf numFmtId="0" fontId="17" fillId="0" borderId="0" xfId="0" applyFont="1" applyFill="1" applyBorder="1"/>
    <xf numFmtId="0" fontId="17" fillId="6" borderId="14" xfId="0" applyFont="1" applyFill="1" applyBorder="1"/>
    <xf numFmtId="0" fontId="17" fillId="6" borderId="15" xfId="0" applyFont="1" applyFill="1" applyBorder="1" applyAlignment="1">
      <alignment vertical="center"/>
    </xf>
    <xf numFmtId="0" fontId="17" fillId="6" borderId="15" xfId="0" applyFont="1" applyFill="1" applyBorder="1" applyAlignment="1">
      <alignment horizontal="left" vertical="center"/>
    </xf>
    <xf numFmtId="2" fontId="17" fillId="2" borderId="7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vertical="center"/>
    </xf>
    <xf numFmtId="170" fontId="31" fillId="0" borderId="15" xfId="2" applyNumberFormat="1" applyFont="1" applyBorder="1" applyAlignment="1" applyProtection="1">
      <alignment horizontal="left" wrapText="1"/>
    </xf>
    <xf numFmtId="170" fontId="31" fillId="0" borderId="0" xfId="2" applyNumberFormat="1" applyFont="1" applyBorder="1" applyAlignment="1" applyProtection="1">
      <alignment horizontal="left" wrapText="1"/>
    </xf>
    <xf numFmtId="0" fontId="0" fillId="0" borderId="0" xfId="0" applyProtection="1"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23" fillId="0" borderId="0" xfId="0" applyFont="1" applyProtection="1">
      <protection hidden="1"/>
    </xf>
    <xf numFmtId="0" fontId="15" fillId="0" borderId="2" xfId="0" applyFont="1" applyBorder="1" applyAlignment="1" applyProtection="1">
      <alignment horizontal="center" vertical="center"/>
      <protection hidden="1"/>
    </xf>
    <xf numFmtId="0" fontId="16" fillId="0" borderId="2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wrapText="1" readingOrder="1"/>
      <protection hidden="1"/>
    </xf>
    <xf numFmtId="0" fontId="6" fillId="0" borderId="6" xfId="0" applyFont="1" applyBorder="1" applyAlignment="1" applyProtection="1">
      <alignment horizontal="center" wrapText="1" readingOrder="1"/>
      <protection hidden="1"/>
    </xf>
    <xf numFmtId="0" fontId="10" fillId="0" borderId="6" xfId="0" applyFont="1" applyBorder="1" applyAlignment="1" applyProtection="1">
      <alignment horizontal="center" wrapText="1" readingOrder="1"/>
      <protection hidden="1"/>
    </xf>
    <xf numFmtId="0" fontId="10" fillId="0" borderId="5" xfId="0" applyFont="1" applyBorder="1" applyAlignment="1" applyProtection="1">
      <alignment horizontal="center" wrapText="1" readingOrder="1"/>
      <protection hidden="1"/>
    </xf>
    <xf numFmtId="0" fontId="10" fillId="0" borderId="3" xfId="0" applyFont="1" applyBorder="1" applyAlignment="1" applyProtection="1">
      <alignment horizontal="center" wrapText="1" readingOrder="1"/>
      <protection hidden="1"/>
    </xf>
    <xf numFmtId="0" fontId="20" fillId="0" borderId="0" xfId="0" applyFont="1" applyBorder="1" applyAlignment="1" applyProtection="1">
      <alignment horizontal="right" wrapText="1" readingOrder="1"/>
      <protection hidden="1"/>
    </xf>
    <xf numFmtId="9" fontId="10" fillId="0" borderId="6" xfId="2" applyFont="1" applyBorder="1" applyAlignment="1" applyProtection="1">
      <alignment horizontal="center" wrapText="1" readingOrder="1"/>
      <protection hidden="1"/>
    </xf>
    <xf numFmtId="9" fontId="10" fillId="0" borderId="3" xfId="0" applyNumberFormat="1" applyFont="1" applyBorder="1" applyAlignment="1" applyProtection="1">
      <alignment horizontal="center" wrapText="1" readingOrder="1"/>
      <protection hidden="1"/>
    </xf>
    <xf numFmtId="0" fontId="11" fillId="0" borderId="6" xfId="0" applyFont="1" applyBorder="1" applyAlignment="1" applyProtection="1">
      <alignment horizontal="left" wrapText="1" readingOrder="1"/>
      <protection hidden="1"/>
    </xf>
    <xf numFmtId="169" fontId="21" fillId="4" borderId="3" xfId="1" applyNumberFormat="1" applyFont="1" applyFill="1" applyBorder="1" applyAlignment="1" applyProtection="1">
      <alignment horizontal="center" vertical="center" wrapText="1" readingOrder="1"/>
      <protection hidden="1"/>
    </xf>
    <xf numFmtId="169" fontId="21" fillId="4" borderId="5" xfId="1" applyNumberFormat="1" applyFont="1" applyFill="1" applyBorder="1" applyAlignment="1" applyProtection="1">
      <alignment horizontal="center" vertical="center" wrapText="1" readingOrder="1"/>
      <protection hidden="1"/>
    </xf>
    <xf numFmtId="169" fontId="22" fillId="4" borderId="5" xfId="1" applyNumberFormat="1" applyFont="1" applyFill="1" applyBorder="1" applyAlignment="1" applyProtection="1">
      <alignment horizontal="center" vertical="center" wrapText="1" readingOrder="1"/>
      <protection hidden="1"/>
    </xf>
    <xf numFmtId="169" fontId="22" fillId="4" borderId="3" xfId="1" applyNumberFormat="1" applyFont="1" applyFill="1" applyBorder="1" applyAlignment="1" applyProtection="1">
      <alignment horizontal="center" vertical="center" wrapText="1" readingOrder="1"/>
      <protection hidden="1"/>
    </xf>
    <xf numFmtId="0" fontId="9" fillId="0" borderId="0" xfId="0" applyFont="1" applyProtection="1">
      <protection hidden="1"/>
    </xf>
    <xf numFmtId="0" fontId="23" fillId="7" borderId="0" xfId="0" applyFont="1" applyFill="1" applyProtection="1">
      <protection hidden="1"/>
    </xf>
    <xf numFmtId="0" fontId="0" fillId="7" borderId="0" xfId="0" applyFill="1" applyProtection="1">
      <protection hidden="1"/>
    </xf>
    <xf numFmtId="9" fontId="10" fillId="2" borderId="3" xfId="2" applyFont="1" applyFill="1" applyBorder="1" applyAlignment="1" applyProtection="1">
      <alignment horizontal="center" wrapText="1" readingOrder="1"/>
      <protection locked="0"/>
    </xf>
    <xf numFmtId="9" fontId="10" fillId="2" borderId="5" xfId="2" applyFont="1" applyFill="1" applyBorder="1" applyAlignment="1" applyProtection="1">
      <alignment horizontal="center" wrapText="1" readingOrder="1"/>
      <protection locked="0"/>
    </xf>
    <xf numFmtId="9" fontId="10" fillId="2" borderId="6" xfId="2" applyFont="1" applyFill="1" applyBorder="1" applyAlignment="1" applyProtection="1">
      <alignment horizontal="center" wrapText="1" readingOrder="1"/>
      <protection locked="0"/>
    </xf>
    <xf numFmtId="169" fontId="21" fillId="2" borderId="6" xfId="1" applyNumberFormat="1" applyFont="1" applyFill="1" applyBorder="1" applyAlignment="1" applyProtection="1">
      <alignment horizontal="center" vertical="center" wrapText="1" readingOrder="1"/>
      <protection locked="0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left" wrapText="1" readingOrder="1"/>
      <protection hidden="1"/>
    </xf>
    <xf numFmtId="0" fontId="5" fillId="0" borderId="3" xfId="0" applyFont="1" applyBorder="1" applyAlignment="1" applyProtection="1">
      <alignment horizontal="center" wrapText="1" readingOrder="1"/>
      <protection hidden="1"/>
    </xf>
    <xf numFmtId="0" fontId="7" fillId="0" borderId="3" xfId="0" applyFont="1" applyBorder="1" applyAlignment="1" applyProtection="1">
      <alignment horizontal="left" wrapText="1" readingOrder="1"/>
      <protection hidden="1"/>
    </xf>
    <xf numFmtId="0" fontId="4" fillId="4" borderId="3" xfId="0" applyFont="1" applyFill="1" applyBorder="1" applyAlignment="1" applyProtection="1">
      <alignment horizontal="right" wrapText="1" readingOrder="1"/>
      <protection hidden="1"/>
    </xf>
    <xf numFmtId="0" fontId="3" fillId="0" borderId="4" xfId="0" applyFont="1" applyBorder="1" applyAlignment="1" applyProtection="1">
      <alignment wrapText="1"/>
      <protection hidden="1"/>
    </xf>
    <xf numFmtId="0" fontId="8" fillId="0" borderId="4" xfId="0" applyFont="1" applyBorder="1" applyAlignment="1" applyProtection="1">
      <alignment wrapText="1"/>
      <protection hidden="1"/>
    </xf>
    <xf numFmtId="0" fontId="4" fillId="0" borderId="3" xfId="0" applyFont="1" applyBorder="1" applyAlignment="1" applyProtection="1">
      <alignment horizontal="right" wrapText="1" readingOrder="1"/>
      <protection hidden="1"/>
    </xf>
    <xf numFmtId="0" fontId="29" fillId="0" borderId="4" xfId="0" applyFont="1" applyBorder="1" applyAlignment="1" applyProtection="1">
      <alignment horizontal="center" vertical="center" wrapText="1"/>
      <protection hidden="1"/>
    </xf>
    <xf numFmtId="170" fontId="17" fillId="5" borderId="7" xfId="2" applyNumberFormat="1" applyFont="1" applyFill="1" applyBorder="1" applyAlignment="1" applyProtection="1">
      <alignment horizontal="center" vertical="center"/>
      <protection hidden="1"/>
    </xf>
    <xf numFmtId="0" fontId="0" fillId="0" borderId="15" xfId="0" applyBorder="1" applyProtection="1"/>
    <xf numFmtId="170" fontId="17" fillId="12" borderId="7" xfId="2" applyNumberFormat="1" applyFont="1" applyFill="1" applyBorder="1" applyAlignment="1" applyProtection="1">
      <alignment horizontal="center" vertical="center"/>
      <protection locked="0" hidden="1"/>
    </xf>
    <xf numFmtId="2" fontId="17" fillId="12" borderId="7" xfId="0" applyNumberFormat="1" applyFont="1" applyFill="1" applyBorder="1" applyAlignment="1" applyProtection="1">
      <alignment horizontal="center" vertical="center"/>
      <protection locked="0" hidden="1"/>
    </xf>
    <xf numFmtId="2" fontId="17" fillId="2" borderId="7" xfId="0" applyNumberFormat="1" applyFont="1" applyFill="1" applyBorder="1" applyAlignment="1" applyProtection="1">
      <alignment horizontal="center" vertical="center"/>
      <protection locked="0" hidden="1"/>
    </xf>
    <xf numFmtId="44" fontId="17" fillId="12" borderId="7" xfId="0" applyNumberFormat="1" applyFont="1" applyFill="1" applyBorder="1" applyAlignment="1" applyProtection="1">
      <alignment horizontal="center" vertical="center"/>
      <protection locked="0" hidden="1"/>
    </xf>
  </cellXfs>
  <cellStyles count="3">
    <cellStyle name="Currency" xfId="1" builtinId="4"/>
    <cellStyle name="Normal" xfId="0" builtinId="0"/>
    <cellStyle name="Percent" xfId="2" builtinId="5"/>
  </cellStyles>
  <dxfs count="12"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5"/>
        </patternFill>
      </fill>
    </dxf>
  </dxfs>
  <tableStyles count="0" defaultTableStyle="TableStyleMedium2" defaultPivotStyle="PivotStyleLight16"/>
  <colors>
    <mruColors>
      <color rgb="FFCC990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elevatefinancialtraining.com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hyperlink" Target="http://www.elevatefinancialtraining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elevatefinancialtraining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www.elevatefinancialtraining.com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www.elevatefinancialtraining.com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://www.elevatefinancialtraining.com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://www.elevatefinancialtraining.com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http://www.elevatefinancialtraining.com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http://www.elevatefinancialtraining.com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hyperlink" Target="http://www.elevatefinancialtraining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2141038</xdr:colOff>
      <xdr:row>1</xdr:row>
      <xdr:rowOff>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6439E4-530B-48E7-BE29-09D8E9AD9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50638" cy="1295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0</xdr:rowOff>
    </xdr:from>
    <xdr:to>
      <xdr:col>1</xdr:col>
      <xdr:colOff>2225040</xdr:colOff>
      <xdr:row>1</xdr:row>
      <xdr:rowOff>2419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CBB118-0DAF-401C-9172-A94AF497A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0"/>
          <a:ext cx="2819400" cy="1297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2141038</xdr:colOff>
      <xdr:row>1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DCFD0C-92F6-4FFB-8800-F0F789118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50638" cy="1295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314538</xdr:colOff>
      <xdr:row>1</xdr:row>
      <xdr:rowOff>7620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168D45-E66C-491A-8B28-D0A5DFC02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"/>
          <a:ext cx="2882478" cy="1295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314538</xdr:colOff>
      <xdr:row>1</xdr:row>
      <xdr:rowOff>7620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8FB8EC-E7FE-4ED8-8F78-600A26888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"/>
          <a:ext cx="2882478" cy="1295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32848</xdr:colOff>
      <xdr:row>1</xdr:row>
      <xdr:rowOff>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75F33F-CF70-47B3-8B01-29F033C98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14148" cy="1295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32848</xdr:colOff>
      <xdr:row>1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18436A-873E-4C69-B71E-E9CF18229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14148" cy="1295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169525</xdr:colOff>
      <xdr:row>1</xdr:row>
      <xdr:rowOff>7620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59DBFB-5360-4A3C-984E-E856D9FE4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30698" cy="13030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169525</xdr:colOff>
      <xdr:row>1</xdr:row>
      <xdr:rowOff>7620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6DFF5F-47F0-4BA8-8055-3C3C7914F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28905" cy="13030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0</xdr:rowOff>
    </xdr:from>
    <xdr:to>
      <xdr:col>1</xdr:col>
      <xdr:colOff>2225040</xdr:colOff>
      <xdr:row>1</xdr:row>
      <xdr:rowOff>2419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FF1EAD-C2ED-44F6-B562-49C0B8A86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0"/>
          <a:ext cx="2819400" cy="1297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82259-1EAA-4310-AB16-61572041E2F0}">
  <dimension ref="A1:F26"/>
  <sheetViews>
    <sheetView showGridLines="0" zoomScale="80" zoomScaleNormal="80" workbookViewId="0">
      <selection activeCell="B26" sqref="B26"/>
    </sheetView>
  </sheetViews>
  <sheetFormatPr defaultRowHeight="14.4" x14ac:dyDescent="0.3"/>
  <cols>
    <col min="2" max="2" width="46" customWidth="1"/>
    <col min="3" max="3" width="28.5546875" customWidth="1"/>
    <col min="4" max="4" width="47.44140625" customWidth="1"/>
    <col min="5" max="5" width="64.21875" customWidth="1"/>
    <col min="6" max="6" width="67" customWidth="1"/>
  </cols>
  <sheetData>
    <row r="1" spans="1:6" ht="102" customHeight="1" x14ac:dyDescent="0.3">
      <c r="C1" s="39" t="s">
        <v>60</v>
      </c>
      <c r="D1" s="39"/>
      <c r="E1" s="39"/>
      <c r="F1" s="39"/>
    </row>
    <row r="3" spans="1:6" x14ac:dyDescent="0.3">
      <c r="A3" s="5" t="s">
        <v>49</v>
      </c>
    </row>
    <row r="4" spans="1:6" s="1" customFormat="1" ht="15" thickBot="1" x14ac:dyDescent="0.35">
      <c r="A4" s="5"/>
    </row>
    <row r="5" spans="1:6" s="1" customFormat="1" x14ac:dyDescent="0.3">
      <c r="A5" s="5"/>
      <c r="B5" s="11"/>
      <c r="C5" s="12"/>
      <c r="D5" s="12"/>
      <c r="E5" s="13"/>
      <c r="F5" s="25"/>
    </row>
    <row r="6" spans="1:6" s="1" customFormat="1" ht="42" x14ac:dyDescent="0.4">
      <c r="A6" s="5"/>
      <c r="B6" s="14" t="s">
        <v>57</v>
      </c>
      <c r="C6" s="15"/>
      <c r="D6" s="24">
        <f>B17*25</f>
        <v>2500000</v>
      </c>
      <c r="E6" s="26"/>
      <c r="F6" s="25"/>
    </row>
    <row r="7" spans="1:6" s="1" customFormat="1" ht="21.6" thickBot="1" x14ac:dyDescent="0.45">
      <c r="A7" s="5"/>
      <c r="B7" s="17"/>
      <c r="C7" s="15"/>
      <c r="D7" s="15"/>
      <c r="E7" s="16"/>
      <c r="F7" s="25"/>
    </row>
    <row r="8" spans="1:6" s="1" customFormat="1" ht="84.6" thickBot="1" x14ac:dyDescent="0.45">
      <c r="A8" s="5"/>
      <c r="B8" s="14" t="s">
        <v>58</v>
      </c>
      <c r="C8" s="15"/>
      <c r="D8" s="23">
        <f>PMT(B26,B20,B23,D6)</f>
        <v>-91654.985414866547</v>
      </c>
      <c r="E8" s="18" t="s">
        <v>61</v>
      </c>
      <c r="F8" s="25"/>
    </row>
    <row r="9" spans="1:6" s="1" customFormat="1" ht="15" thickBot="1" x14ac:dyDescent="0.35">
      <c r="A9" s="5"/>
      <c r="B9" s="19"/>
      <c r="C9" s="20"/>
      <c r="D9" s="20"/>
      <c r="E9" s="21"/>
      <c r="F9" s="25"/>
    </row>
    <row r="11" spans="1:6" x14ac:dyDescent="0.3">
      <c r="A11" s="8" t="s">
        <v>51</v>
      </c>
    </row>
    <row r="13" spans="1:6" ht="38.4" customHeight="1" thickBot="1" x14ac:dyDescent="0.35">
      <c r="A13" s="6">
        <v>1</v>
      </c>
      <c r="B13" s="9" t="s">
        <v>54</v>
      </c>
      <c r="C13" s="9"/>
      <c r="D13" s="9"/>
      <c r="E13" s="9"/>
    </row>
    <row r="14" spans="1:6" ht="40.049999999999997" customHeight="1" thickBot="1" x14ac:dyDescent="0.35">
      <c r="A14" s="6"/>
      <c r="B14" s="27" t="s">
        <v>59</v>
      </c>
      <c r="C14" s="28"/>
      <c r="D14" s="28"/>
      <c r="E14" s="29"/>
    </row>
    <row r="15" spans="1:6" ht="18" x14ac:dyDescent="0.35">
      <c r="A15" s="6"/>
      <c r="B15" s="7"/>
      <c r="C15" s="7"/>
      <c r="D15" s="7"/>
      <c r="E15" s="7"/>
    </row>
    <row r="16" spans="1:6" ht="45.6" customHeight="1" thickBot="1" x14ac:dyDescent="0.35">
      <c r="A16" s="6">
        <v>2</v>
      </c>
      <c r="B16" s="9" t="s">
        <v>55</v>
      </c>
      <c r="C16" s="30"/>
      <c r="D16" s="30"/>
      <c r="E16" s="30"/>
    </row>
    <row r="17" spans="1:5" ht="40.049999999999997" customHeight="1" thickBot="1" x14ac:dyDescent="0.35">
      <c r="A17" s="6"/>
      <c r="B17" s="35">
        <v>100000</v>
      </c>
      <c r="C17" s="32"/>
      <c r="D17" s="32"/>
      <c r="E17" s="32"/>
    </row>
    <row r="18" spans="1:5" ht="18" x14ac:dyDescent="0.35">
      <c r="A18" s="6"/>
      <c r="B18" s="7"/>
      <c r="C18" s="7"/>
      <c r="D18" s="7"/>
      <c r="E18" s="7"/>
    </row>
    <row r="19" spans="1:5" ht="18.600000000000001" thickBot="1" x14ac:dyDescent="0.35">
      <c r="A19" s="6">
        <v>3</v>
      </c>
      <c r="B19" s="10" t="s">
        <v>52</v>
      </c>
      <c r="C19" s="31"/>
      <c r="D19" s="31"/>
      <c r="E19" s="31"/>
    </row>
    <row r="20" spans="1:5" ht="40.049999999999997" customHeight="1" thickBot="1" x14ac:dyDescent="0.35">
      <c r="A20" s="6"/>
      <c r="B20" s="36">
        <v>20</v>
      </c>
      <c r="C20" s="33"/>
      <c r="D20" s="33"/>
      <c r="E20" s="33"/>
    </row>
    <row r="21" spans="1:5" ht="18" x14ac:dyDescent="0.35">
      <c r="A21" s="6"/>
      <c r="B21" s="7"/>
      <c r="C21" s="7"/>
      <c r="D21" s="7"/>
      <c r="E21" s="7"/>
    </row>
    <row r="22" spans="1:5" ht="18.600000000000001" thickBot="1" x14ac:dyDescent="0.35">
      <c r="A22" s="6">
        <v>4</v>
      </c>
      <c r="B22" s="10" t="s">
        <v>53</v>
      </c>
      <c r="C22" s="31"/>
      <c r="D22" s="31"/>
      <c r="E22" s="31"/>
    </row>
    <row r="23" spans="1:5" ht="40.049999999999997" customHeight="1" thickBot="1" x14ac:dyDescent="0.35">
      <c r="A23" s="6"/>
      <c r="B23" s="35">
        <v>200000</v>
      </c>
      <c r="C23" s="32"/>
      <c r="D23" s="32"/>
      <c r="E23" s="32"/>
    </row>
    <row r="24" spans="1:5" ht="18" x14ac:dyDescent="0.35">
      <c r="A24" s="6"/>
      <c r="B24" s="7"/>
      <c r="C24" s="7"/>
      <c r="D24" s="7"/>
      <c r="E24" s="7"/>
    </row>
    <row r="25" spans="1:5" ht="42.6" customHeight="1" thickBot="1" x14ac:dyDescent="0.35">
      <c r="A25" s="6">
        <v>5</v>
      </c>
      <c r="B25" s="9" t="s">
        <v>56</v>
      </c>
      <c r="C25" s="30"/>
      <c r="D25" s="30"/>
      <c r="E25" s="30"/>
    </row>
    <row r="26" spans="1:5" ht="40.049999999999997" customHeight="1" thickBot="1" x14ac:dyDescent="0.4">
      <c r="A26" s="7"/>
      <c r="B26" s="37">
        <v>0.05</v>
      </c>
      <c r="C26" s="34"/>
      <c r="D26" s="34"/>
      <c r="E26" s="34"/>
    </row>
  </sheetData>
  <sheetProtection algorithmName="SHA-512" hashValue="O2Bz8fcQKDrLgzYo8Z4VMc+tukBpn365aS66R4UCvnG1YF6+4G2m3l3bQpDfWxRD9P383q5/4ySpMbG+tM68JQ==" saltValue="5uXIM4Hm7AU0LSzxWYc2Yw==" spinCount="100000" sheet="1" objects="1" scenarios="1" insertColumns="0" insertRows="0" selectLockedCells="1"/>
  <mergeCells count="6">
    <mergeCell ref="B22:E22"/>
    <mergeCell ref="B25:E25"/>
    <mergeCell ref="C1:F1"/>
    <mergeCell ref="B16:E16"/>
    <mergeCell ref="B13:E13"/>
    <mergeCell ref="B19:E1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25B18-4756-49ED-835F-8B9AAD29F23E}">
  <dimension ref="A1:N12"/>
  <sheetViews>
    <sheetView showGridLines="0" workbookViewId="0">
      <selection activeCell="D5" sqref="D5"/>
    </sheetView>
  </sheetViews>
  <sheetFormatPr defaultRowHeight="14.4" x14ac:dyDescent="0.3"/>
  <cols>
    <col min="2" max="2" width="34.77734375" bestFit="1" customWidth="1"/>
    <col min="3" max="3" width="1.5546875" customWidth="1"/>
    <col min="4" max="4" width="16.5546875" bestFit="1" customWidth="1"/>
    <col min="7" max="7" width="40.44140625" bestFit="1" customWidth="1"/>
    <col min="9" max="9" width="14.109375" customWidth="1"/>
  </cols>
  <sheetData>
    <row r="1" spans="1:14" ht="102" customHeight="1" x14ac:dyDescent="0.3">
      <c r="D1" s="149" t="s">
        <v>114</v>
      </c>
      <c r="E1" s="149"/>
      <c r="F1" s="149"/>
      <c r="G1" s="149"/>
      <c r="H1" s="149"/>
      <c r="I1" s="149"/>
      <c r="J1" s="149"/>
      <c r="K1" s="149"/>
      <c r="L1" s="149"/>
      <c r="M1" s="1"/>
      <c r="N1" s="1"/>
    </row>
    <row r="3" spans="1:14" x14ac:dyDescent="0.3">
      <c r="A3" s="5" t="s">
        <v>116</v>
      </c>
      <c r="G3" s="1"/>
      <c r="H3" s="1"/>
      <c r="I3" s="1"/>
      <c r="J3" s="1"/>
    </row>
    <row r="4" spans="1:14" ht="21.6" customHeight="1" thickBot="1" x14ac:dyDescent="0.35"/>
    <row r="5" spans="1:14" ht="30" customHeight="1" thickBot="1" x14ac:dyDescent="0.35">
      <c r="B5" s="124" t="s">
        <v>102</v>
      </c>
      <c r="C5" s="125"/>
      <c r="D5" s="189" t="e">
        <f>'Step 4 - BLANK'!E8</f>
        <v>#DIV/0!</v>
      </c>
      <c r="G5" s="133" t="s">
        <v>109</v>
      </c>
      <c r="H5" s="134"/>
      <c r="I5" s="134"/>
      <c r="J5" s="135"/>
    </row>
    <row r="6" spans="1:14" ht="30" customHeight="1" thickBot="1" x14ac:dyDescent="0.35">
      <c r="B6" s="127" t="s">
        <v>103</v>
      </c>
      <c r="C6" s="128"/>
      <c r="D6" s="190" t="e">
        <f>'Step 4 - BLANK'!J25/'Step 4 - BLANK'!J31</f>
        <v>#DIV/0!</v>
      </c>
      <c r="G6" s="136"/>
      <c r="H6" s="137"/>
      <c r="I6" s="137"/>
      <c r="J6" s="138"/>
    </row>
    <row r="7" spans="1:14" ht="30" customHeight="1" thickBot="1" x14ac:dyDescent="0.35">
      <c r="B7" s="127" t="s">
        <v>104</v>
      </c>
      <c r="C7" s="128"/>
      <c r="D7" s="191"/>
      <c r="G7" s="11" t="s">
        <v>111</v>
      </c>
      <c r="H7" s="12"/>
      <c r="I7" s="12"/>
      <c r="J7" s="145"/>
    </row>
    <row r="8" spans="1:14" ht="30" customHeight="1" thickBot="1" x14ac:dyDescent="0.35">
      <c r="B8" s="127" t="s">
        <v>105</v>
      </c>
      <c r="C8" s="128"/>
      <c r="D8" s="189" t="e">
        <f>'Step 4 - BLANK'!E21</f>
        <v>#DIV/0!</v>
      </c>
      <c r="G8" s="146" t="s">
        <v>112</v>
      </c>
      <c r="H8" s="139"/>
      <c r="I8" s="187" t="e">
        <f>((D5*(1+D6)))/(D8-(D5*(1+D6)))</f>
        <v>#DIV/0!</v>
      </c>
      <c r="J8" s="140"/>
    </row>
    <row r="9" spans="1:14" ht="30" customHeight="1" thickBot="1" x14ac:dyDescent="0.35">
      <c r="B9" s="127" t="s">
        <v>106</v>
      </c>
      <c r="C9" s="128"/>
      <c r="D9" s="189" t="e">
        <f>'Step 4 - BLANK'!L21</f>
        <v>#DIV/0!</v>
      </c>
      <c r="G9" s="147" t="s">
        <v>113</v>
      </c>
      <c r="H9" s="139"/>
      <c r="I9" s="187" t="e">
        <f>(((D11/D10)*(D7-D6))+(D5*(1+D7)))/(D8-(D5*(1+D6)))</f>
        <v>#DIV/0!</v>
      </c>
      <c r="J9" s="140"/>
    </row>
    <row r="10" spans="1:14" ht="30" customHeight="1" thickBot="1" x14ac:dyDescent="0.35">
      <c r="B10" s="127" t="s">
        <v>107</v>
      </c>
      <c r="C10" s="128"/>
      <c r="D10" s="192">
        <f>'Step 4 - BLANK'!C6</f>
        <v>0</v>
      </c>
      <c r="G10" s="146" t="s">
        <v>110</v>
      </c>
      <c r="H10" s="139"/>
      <c r="I10" s="187" t="e">
        <f>D5/(D8-D9-D5)</f>
        <v>#DIV/0!</v>
      </c>
      <c r="J10" s="140"/>
    </row>
    <row r="11" spans="1:14" ht="30" customHeight="1" thickBot="1" x14ac:dyDescent="0.35">
      <c r="B11" s="131" t="s">
        <v>108</v>
      </c>
      <c r="C11" s="132"/>
      <c r="D11" s="192">
        <f>'Step 4 - BLANK'!J31</f>
        <v>0</v>
      </c>
      <c r="G11" s="141"/>
      <c r="H11" s="142"/>
      <c r="I11" s="142"/>
      <c r="J11" s="143"/>
    </row>
    <row r="12" spans="1:14" x14ac:dyDescent="0.3">
      <c r="J12" s="144"/>
    </row>
  </sheetData>
  <sheetProtection algorithmName="SHA-512" hashValue="fa+4BWH562d+dGJ6MtwWyuF/xQpDr/3x1427y/l8StAqVTqTwzzgz6Z0WQb7xjr81cZ/DvdVB+X48Ch5b4ZYzA==" saltValue="e8avr5BeRfoDW8jnKGfl9Q==" spinCount="100000" sheet="1" objects="1" scenarios="1" insertColumns="0" insertRows="0" selectLockedCells="1"/>
  <mergeCells count="1">
    <mergeCell ref="G5:J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8B3CF-AD73-4941-8D88-D39188F4217D}">
  <dimension ref="A1:F26"/>
  <sheetViews>
    <sheetView showGridLines="0" topLeftCell="A13" zoomScale="80" zoomScaleNormal="80" workbookViewId="0">
      <selection activeCell="B26" sqref="B26"/>
    </sheetView>
  </sheetViews>
  <sheetFormatPr defaultRowHeight="14.4" x14ac:dyDescent="0.3"/>
  <cols>
    <col min="1" max="1" width="8.88671875" style="1"/>
    <col min="2" max="2" width="46" style="1" customWidth="1"/>
    <col min="3" max="3" width="28.5546875" style="1" customWidth="1"/>
    <col min="4" max="4" width="47.44140625" style="1" customWidth="1"/>
    <col min="5" max="5" width="64.21875" style="1" customWidth="1"/>
    <col min="6" max="6" width="67" style="1" customWidth="1"/>
    <col min="7" max="16384" width="8.88671875" style="1"/>
  </cols>
  <sheetData>
    <row r="1" spans="1:6" ht="102" customHeight="1" x14ac:dyDescent="0.3">
      <c r="C1" s="39" t="s">
        <v>60</v>
      </c>
      <c r="D1" s="39"/>
      <c r="E1" s="39"/>
      <c r="F1" s="39"/>
    </row>
    <row r="3" spans="1:6" x14ac:dyDescent="0.3">
      <c r="A3" s="5" t="s">
        <v>49</v>
      </c>
    </row>
    <row r="4" spans="1:6" s="1" customFormat="1" ht="15" thickBot="1" x14ac:dyDescent="0.35">
      <c r="A4" s="5"/>
    </row>
    <row r="5" spans="1:6" s="1" customFormat="1" x14ac:dyDescent="0.3">
      <c r="A5" s="5"/>
      <c r="B5" s="11"/>
      <c r="C5" s="12"/>
      <c r="D5" s="12"/>
      <c r="E5" s="13"/>
      <c r="F5" s="25"/>
    </row>
    <row r="6" spans="1:6" s="1" customFormat="1" ht="42" x14ac:dyDescent="0.4">
      <c r="A6" s="5"/>
      <c r="B6" s="14" t="s">
        <v>57</v>
      </c>
      <c r="C6" s="15"/>
      <c r="D6" s="24">
        <f>B17*25</f>
        <v>0</v>
      </c>
      <c r="E6" s="26"/>
      <c r="F6" s="25"/>
    </row>
    <row r="7" spans="1:6" s="1" customFormat="1" ht="21.6" thickBot="1" x14ac:dyDescent="0.45">
      <c r="A7" s="5"/>
      <c r="B7" s="17"/>
      <c r="C7" s="15"/>
      <c r="D7" s="15"/>
      <c r="E7" s="16"/>
      <c r="F7" s="25"/>
    </row>
    <row r="8" spans="1:6" s="1" customFormat="1" ht="84.6" thickBot="1" x14ac:dyDescent="0.45">
      <c r="A8" s="5"/>
      <c r="B8" s="14" t="s">
        <v>58</v>
      </c>
      <c r="C8" s="15"/>
      <c r="D8" s="23" t="e">
        <f>PMT(B26,B20,B23,D6)</f>
        <v>#NUM!</v>
      </c>
      <c r="E8" s="18" t="s">
        <v>61</v>
      </c>
      <c r="F8" s="25"/>
    </row>
    <row r="9" spans="1:6" s="1" customFormat="1" ht="15" thickBot="1" x14ac:dyDescent="0.35">
      <c r="A9" s="5"/>
      <c r="B9" s="19"/>
      <c r="C9" s="20"/>
      <c r="D9" s="20"/>
      <c r="E9" s="21"/>
      <c r="F9" s="25"/>
    </row>
    <row r="11" spans="1:6" x14ac:dyDescent="0.3">
      <c r="A11" s="8" t="s">
        <v>51</v>
      </c>
    </row>
    <row r="13" spans="1:6" ht="38.4" customHeight="1" thickBot="1" x14ac:dyDescent="0.35">
      <c r="A13" s="6">
        <v>1</v>
      </c>
      <c r="B13" s="9" t="s">
        <v>54</v>
      </c>
      <c r="C13" s="9"/>
      <c r="D13" s="9"/>
      <c r="E13" s="9"/>
    </row>
    <row r="14" spans="1:6" ht="40.049999999999997" customHeight="1" thickBot="1" x14ac:dyDescent="0.35">
      <c r="A14" s="6"/>
      <c r="B14" s="27"/>
      <c r="C14" s="28"/>
      <c r="D14" s="28"/>
      <c r="E14" s="29"/>
    </row>
    <row r="15" spans="1:6" ht="18" x14ac:dyDescent="0.35">
      <c r="A15" s="6"/>
      <c r="B15" s="7"/>
      <c r="C15" s="7"/>
      <c r="D15" s="7"/>
      <c r="E15" s="7"/>
    </row>
    <row r="16" spans="1:6" ht="45.6" customHeight="1" thickBot="1" x14ac:dyDescent="0.35">
      <c r="A16" s="6">
        <v>2</v>
      </c>
      <c r="B16" s="9" t="s">
        <v>55</v>
      </c>
      <c r="C16" s="30"/>
      <c r="D16" s="30"/>
      <c r="E16" s="30"/>
    </row>
    <row r="17" spans="1:5" ht="40.049999999999997" customHeight="1" thickBot="1" x14ac:dyDescent="0.35">
      <c r="A17" s="6"/>
      <c r="B17" s="35"/>
      <c r="C17" s="32"/>
      <c r="D17" s="32"/>
      <c r="E17" s="32"/>
    </row>
    <row r="18" spans="1:5" ht="18" x14ac:dyDescent="0.35">
      <c r="A18" s="6"/>
      <c r="B18" s="7"/>
      <c r="C18" s="7"/>
      <c r="D18" s="7"/>
      <c r="E18" s="7"/>
    </row>
    <row r="19" spans="1:5" ht="18.600000000000001" thickBot="1" x14ac:dyDescent="0.35">
      <c r="A19" s="6">
        <v>3</v>
      </c>
      <c r="B19" s="10" t="s">
        <v>52</v>
      </c>
      <c r="C19" s="31"/>
      <c r="D19" s="31"/>
      <c r="E19" s="31"/>
    </row>
    <row r="20" spans="1:5" ht="40.049999999999997" customHeight="1" thickBot="1" x14ac:dyDescent="0.35">
      <c r="A20" s="6"/>
      <c r="B20" s="36"/>
      <c r="C20" s="33"/>
      <c r="D20" s="33"/>
      <c r="E20" s="33"/>
    </row>
    <row r="21" spans="1:5" ht="18" x14ac:dyDescent="0.35">
      <c r="A21" s="6"/>
      <c r="B21" s="7"/>
      <c r="C21" s="7"/>
      <c r="D21" s="7"/>
      <c r="E21" s="7"/>
    </row>
    <row r="22" spans="1:5" ht="18.600000000000001" thickBot="1" x14ac:dyDescent="0.35">
      <c r="A22" s="6">
        <v>4</v>
      </c>
      <c r="B22" s="10" t="s">
        <v>53</v>
      </c>
      <c r="C22" s="31"/>
      <c r="D22" s="31"/>
      <c r="E22" s="31"/>
    </row>
    <row r="23" spans="1:5" ht="40.049999999999997" customHeight="1" thickBot="1" x14ac:dyDescent="0.35">
      <c r="A23" s="6"/>
      <c r="B23" s="35"/>
      <c r="C23" s="32"/>
      <c r="D23" s="32"/>
      <c r="E23" s="32"/>
    </row>
    <row r="24" spans="1:5" ht="18" x14ac:dyDescent="0.35">
      <c r="A24" s="6"/>
      <c r="B24" s="7"/>
      <c r="C24" s="7"/>
      <c r="D24" s="7"/>
      <c r="E24" s="7"/>
    </row>
    <row r="25" spans="1:5" ht="42.6" customHeight="1" thickBot="1" x14ac:dyDescent="0.35">
      <c r="A25" s="6">
        <v>5</v>
      </c>
      <c r="B25" s="9" t="s">
        <v>56</v>
      </c>
      <c r="C25" s="30"/>
      <c r="D25" s="30"/>
      <c r="E25" s="30"/>
    </row>
    <row r="26" spans="1:5" ht="40.049999999999997" customHeight="1" thickBot="1" x14ac:dyDescent="0.4">
      <c r="A26" s="7"/>
      <c r="B26" s="37"/>
      <c r="C26" s="34"/>
      <c r="D26" s="34"/>
      <c r="E26" s="34"/>
    </row>
  </sheetData>
  <sheetProtection algorithmName="SHA-512" hashValue="ZEzE8/E5ywyHKoC9iXDCB/Ot04a2gQm/k75/iH/VrslRrNjMZaIov4EXdN5sKjfw7nAzZHbq29i8vu6lmOgstw==" saltValue="J4pQHOk+BLmfiaYLDuotbA==" spinCount="100000" sheet="1" objects="1" scenarios="1" insertColumns="0" insertRows="0" selectLockedCells="1"/>
  <mergeCells count="6">
    <mergeCell ref="C1:F1"/>
    <mergeCell ref="B13:E13"/>
    <mergeCell ref="B16:E16"/>
    <mergeCell ref="B19:E19"/>
    <mergeCell ref="B22:E22"/>
    <mergeCell ref="B25:E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87D7C-5C11-4CF0-85B8-3DAB98F6F366}">
  <dimension ref="A1:O21"/>
  <sheetViews>
    <sheetView showGridLines="0" topLeftCell="A13" zoomScale="90" zoomScaleNormal="90" workbookViewId="0">
      <selection activeCell="C4" sqref="C4"/>
    </sheetView>
  </sheetViews>
  <sheetFormatPr defaultRowHeight="14.4" x14ac:dyDescent="0.3"/>
  <cols>
    <col min="1" max="2" width="37.44140625" style="152" customWidth="1"/>
    <col min="3" max="15" width="16.44140625" style="152" customWidth="1"/>
    <col min="16" max="16384" width="8.88671875" style="152"/>
  </cols>
  <sheetData>
    <row r="1" spans="1:15" ht="102" customHeight="1" x14ac:dyDescent="0.3">
      <c r="B1" s="153" t="s">
        <v>48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5" ht="24.6" customHeight="1" x14ac:dyDescent="0.3">
      <c r="A2" s="154" t="s">
        <v>47</v>
      </c>
      <c r="D2" s="155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5" ht="68.400000000000006" customHeight="1" x14ac:dyDescent="0.45">
      <c r="A3" s="157" t="s">
        <v>45</v>
      </c>
      <c r="B3" s="158" t="s">
        <v>46</v>
      </c>
      <c r="C3" s="159" t="s">
        <v>0</v>
      </c>
      <c r="D3" s="160" t="s">
        <v>1</v>
      </c>
      <c r="E3" s="161" t="s">
        <v>2</v>
      </c>
      <c r="F3" s="161" t="s">
        <v>3</v>
      </c>
      <c r="G3" s="161" t="s">
        <v>4</v>
      </c>
      <c r="H3" s="161" t="s">
        <v>5</v>
      </c>
      <c r="I3" s="161" t="s">
        <v>6</v>
      </c>
      <c r="J3" s="161" t="s">
        <v>7</v>
      </c>
      <c r="K3" s="161" t="s">
        <v>8</v>
      </c>
      <c r="L3" s="161" t="s">
        <v>9</v>
      </c>
      <c r="M3" s="161" t="s">
        <v>10</v>
      </c>
      <c r="N3" s="161" t="s">
        <v>11</v>
      </c>
      <c r="O3" s="161" t="s">
        <v>32</v>
      </c>
    </row>
    <row r="4" spans="1:15" ht="34.200000000000003" customHeight="1" x14ac:dyDescent="0.45">
      <c r="A4" s="162" t="s">
        <v>50</v>
      </c>
      <c r="B4" s="163">
        <v>1</v>
      </c>
      <c r="C4" s="175">
        <v>0.03</v>
      </c>
      <c r="D4" s="174">
        <v>0.03</v>
      </c>
      <c r="E4" s="173">
        <v>0.04</v>
      </c>
      <c r="F4" s="173">
        <v>0.05</v>
      </c>
      <c r="G4" s="173">
        <v>0.08</v>
      </c>
      <c r="H4" s="173">
        <v>0.17</v>
      </c>
      <c r="I4" s="173">
        <v>0.25</v>
      </c>
      <c r="J4" s="173">
        <v>0.15</v>
      </c>
      <c r="K4" s="173">
        <v>7.0000000000000007E-2</v>
      </c>
      <c r="L4" s="173">
        <v>0.05</v>
      </c>
      <c r="M4" s="173">
        <v>0.04</v>
      </c>
      <c r="N4" s="173">
        <v>0.04</v>
      </c>
      <c r="O4" s="164">
        <f>SUM(C4:N4)</f>
        <v>1.0000000000000002</v>
      </c>
    </row>
    <row r="5" spans="1:15" ht="34.950000000000003" customHeight="1" x14ac:dyDescent="0.3">
      <c r="A5" s="165" t="s">
        <v>35</v>
      </c>
      <c r="B5" s="176">
        <v>3150000</v>
      </c>
      <c r="C5" s="166">
        <f>$B$5*C4</f>
        <v>94500</v>
      </c>
      <c r="D5" s="166">
        <f t="shared" ref="D5:N5" si="0">$B$5*D4</f>
        <v>94500</v>
      </c>
      <c r="E5" s="166">
        <f t="shared" si="0"/>
        <v>126000</v>
      </c>
      <c r="F5" s="166">
        <f t="shared" si="0"/>
        <v>157500</v>
      </c>
      <c r="G5" s="166">
        <f t="shared" si="0"/>
        <v>252000</v>
      </c>
      <c r="H5" s="166">
        <f t="shared" si="0"/>
        <v>535500</v>
      </c>
      <c r="I5" s="166">
        <f t="shared" si="0"/>
        <v>787500</v>
      </c>
      <c r="J5" s="166">
        <f t="shared" si="0"/>
        <v>472500</v>
      </c>
      <c r="K5" s="166">
        <f t="shared" si="0"/>
        <v>220500.00000000003</v>
      </c>
      <c r="L5" s="166">
        <f t="shared" si="0"/>
        <v>157500</v>
      </c>
      <c r="M5" s="166">
        <f t="shared" si="0"/>
        <v>126000</v>
      </c>
      <c r="N5" s="166">
        <f t="shared" si="0"/>
        <v>126000</v>
      </c>
      <c r="O5" s="166">
        <f>SUM(C5:N5)</f>
        <v>3150000</v>
      </c>
    </row>
    <row r="6" spans="1:15" ht="34.950000000000003" customHeight="1" x14ac:dyDescent="0.3">
      <c r="A6" s="165" t="s">
        <v>36</v>
      </c>
      <c r="B6" s="176">
        <v>756000</v>
      </c>
      <c r="C6" s="166">
        <f>$B$6*C4</f>
        <v>22680</v>
      </c>
      <c r="D6" s="166">
        <f t="shared" ref="D6:N6" si="1">$B$6*D4</f>
        <v>22680</v>
      </c>
      <c r="E6" s="166">
        <f t="shared" si="1"/>
        <v>30240</v>
      </c>
      <c r="F6" s="166">
        <f t="shared" si="1"/>
        <v>37800</v>
      </c>
      <c r="G6" s="166">
        <f t="shared" si="1"/>
        <v>60480</v>
      </c>
      <c r="H6" s="166">
        <f t="shared" si="1"/>
        <v>128520.00000000001</v>
      </c>
      <c r="I6" s="166">
        <f t="shared" si="1"/>
        <v>189000</v>
      </c>
      <c r="J6" s="166">
        <f t="shared" si="1"/>
        <v>113400</v>
      </c>
      <c r="K6" s="166">
        <f t="shared" si="1"/>
        <v>52920.000000000007</v>
      </c>
      <c r="L6" s="166">
        <f t="shared" si="1"/>
        <v>37800</v>
      </c>
      <c r="M6" s="166">
        <f t="shared" si="1"/>
        <v>30240</v>
      </c>
      <c r="N6" s="166">
        <f t="shared" si="1"/>
        <v>30240</v>
      </c>
      <c r="O6" s="166">
        <f t="shared" ref="O6:O15" si="2">SUM(C6:N6)</f>
        <v>756000</v>
      </c>
    </row>
    <row r="7" spans="1:15" ht="34.950000000000003" customHeight="1" x14ac:dyDescent="0.3">
      <c r="A7" s="165" t="s">
        <v>33</v>
      </c>
      <c r="B7" s="167">
        <f>B5-B6</f>
        <v>2394000</v>
      </c>
      <c r="C7" s="167">
        <f t="shared" ref="C7:N7" si="3">C5-C6</f>
        <v>71820</v>
      </c>
      <c r="D7" s="167">
        <f t="shared" si="3"/>
        <v>71820</v>
      </c>
      <c r="E7" s="167">
        <f t="shared" si="3"/>
        <v>95760</v>
      </c>
      <c r="F7" s="167">
        <f t="shared" si="3"/>
        <v>119700</v>
      </c>
      <c r="G7" s="167">
        <f t="shared" si="3"/>
        <v>191520</v>
      </c>
      <c r="H7" s="167">
        <f t="shared" si="3"/>
        <v>406980</v>
      </c>
      <c r="I7" s="167">
        <f t="shared" si="3"/>
        <v>598500</v>
      </c>
      <c r="J7" s="167">
        <f t="shared" si="3"/>
        <v>359100</v>
      </c>
      <c r="K7" s="167">
        <f t="shared" si="3"/>
        <v>167580.00000000003</v>
      </c>
      <c r="L7" s="167">
        <f t="shared" si="3"/>
        <v>119700</v>
      </c>
      <c r="M7" s="167">
        <f t="shared" si="3"/>
        <v>95760</v>
      </c>
      <c r="N7" s="167">
        <f t="shared" si="3"/>
        <v>95760</v>
      </c>
      <c r="O7" s="166">
        <f t="shared" si="2"/>
        <v>2394000</v>
      </c>
    </row>
    <row r="8" spans="1:15" ht="34.950000000000003" customHeight="1" x14ac:dyDescent="0.3">
      <c r="A8" s="165" t="s">
        <v>37</v>
      </c>
      <c r="B8" s="176">
        <v>1584000</v>
      </c>
      <c r="C8" s="166">
        <f>$B$8/12</f>
        <v>132000</v>
      </c>
      <c r="D8" s="166">
        <f t="shared" ref="D8:N8" si="4">$B$8/12</f>
        <v>132000</v>
      </c>
      <c r="E8" s="166">
        <f t="shared" si="4"/>
        <v>132000</v>
      </c>
      <c r="F8" s="166">
        <f t="shared" si="4"/>
        <v>132000</v>
      </c>
      <c r="G8" s="166">
        <f t="shared" si="4"/>
        <v>132000</v>
      </c>
      <c r="H8" s="166">
        <f t="shared" si="4"/>
        <v>132000</v>
      </c>
      <c r="I8" s="166">
        <f t="shared" si="4"/>
        <v>132000</v>
      </c>
      <c r="J8" s="166">
        <f t="shared" si="4"/>
        <v>132000</v>
      </c>
      <c r="K8" s="166">
        <f t="shared" si="4"/>
        <v>132000</v>
      </c>
      <c r="L8" s="166">
        <f t="shared" si="4"/>
        <v>132000</v>
      </c>
      <c r="M8" s="166">
        <f t="shared" si="4"/>
        <v>132000</v>
      </c>
      <c r="N8" s="166">
        <f t="shared" si="4"/>
        <v>132000</v>
      </c>
      <c r="O8" s="166">
        <f t="shared" si="2"/>
        <v>1584000</v>
      </c>
    </row>
    <row r="9" spans="1:15" ht="34.950000000000003" customHeight="1" x14ac:dyDescent="0.3">
      <c r="A9" s="165" t="s">
        <v>38</v>
      </c>
      <c r="B9" s="176">
        <v>180000</v>
      </c>
      <c r="C9" s="166">
        <f>$B$9/12</f>
        <v>15000</v>
      </c>
      <c r="D9" s="166">
        <f t="shared" ref="D9:N9" si="5">$B$9/12</f>
        <v>15000</v>
      </c>
      <c r="E9" s="166">
        <f t="shared" si="5"/>
        <v>15000</v>
      </c>
      <c r="F9" s="166">
        <f t="shared" si="5"/>
        <v>15000</v>
      </c>
      <c r="G9" s="166">
        <f t="shared" si="5"/>
        <v>15000</v>
      </c>
      <c r="H9" s="166">
        <f t="shared" si="5"/>
        <v>15000</v>
      </c>
      <c r="I9" s="166">
        <f t="shared" si="5"/>
        <v>15000</v>
      </c>
      <c r="J9" s="166">
        <f t="shared" si="5"/>
        <v>15000</v>
      </c>
      <c r="K9" s="166">
        <f t="shared" si="5"/>
        <v>15000</v>
      </c>
      <c r="L9" s="166">
        <f t="shared" si="5"/>
        <v>15000</v>
      </c>
      <c r="M9" s="166">
        <f t="shared" si="5"/>
        <v>15000</v>
      </c>
      <c r="N9" s="166">
        <f t="shared" si="5"/>
        <v>15000</v>
      </c>
      <c r="O9" s="166">
        <f t="shared" si="2"/>
        <v>180000</v>
      </c>
    </row>
    <row r="10" spans="1:15" ht="34.950000000000003" customHeight="1" x14ac:dyDescent="0.3">
      <c r="A10" s="165" t="s">
        <v>34</v>
      </c>
      <c r="B10" s="167">
        <f>SUM(B8:B9)</f>
        <v>1764000</v>
      </c>
      <c r="C10" s="167">
        <f t="shared" ref="C10:L10" si="6">SUM(C8:C9)</f>
        <v>147000</v>
      </c>
      <c r="D10" s="167">
        <f t="shared" si="6"/>
        <v>147000</v>
      </c>
      <c r="E10" s="167">
        <f t="shared" si="6"/>
        <v>147000</v>
      </c>
      <c r="F10" s="167">
        <f t="shared" si="6"/>
        <v>147000</v>
      </c>
      <c r="G10" s="167">
        <f t="shared" si="6"/>
        <v>147000</v>
      </c>
      <c r="H10" s="167">
        <f t="shared" si="6"/>
        <v>147000</v>
      </c>
      <c r="I10" s="167">
        <f t="shared" si="6"/>
        <v>147000</v>
      </c>
      <c r="J10" s="167">
        <f t="shared" si="6"/>
        <v>147000</v>
      </c>
      <c r="K10" s="167">
        <f t="shared" si="6"/>
        <v>147000</v>
      </c>
      <c r="L10" s="167">
        <f t="shared" si="6"/>
        <v>147000</v>
      </c>
      <c r="M10" s="167">
        <f>SUM(M8:M9)</f>
        <v>147000</v>
      </c>
      <c r="N10" s="167">
        <f t="shared" ref="N10" si="7">SUM(N8:N9)</f>
        <v>147000</v>
      </c>
      <c r="O10" s="166">
        <f t="shared" si="2"/>
        <v>1764000</v>
      </c>
    </row>
    <row r="11" spans="1:15" ht="34.950000000000003" customHeight="1" x14ac:dyDescent="0.3">
      <c r="A11" s="165" t="s">
        <v>39</v>
      </c>
      <c r="B11" s="167">
        <f>B7-B10</f>
        <v>630000</v>
      </c>
      <c r="C11" s="167">
        <f t="shared" ref="C11:N11" si="8">C7-C10</f>
        <v>-75180</v>
      </c>
      <c r="D11" s="167">
        <f t="shared" si="8"/>
        <v>-75180</v>
      </c>
      <c r="E11" s="167">
        <f t="shared" si="8"/>
        <v>-51240</v>
      </c>
      <c r="F11" s="167">
        <f t="shared" si="8"/>
        <v>-27300</v>
      </c>
      <c r="G11" s="167">
        <f t="shared" si="8"/>
        <v>44520</v>
      </c>
      <c r="H11" s="167">
        <f t="shared" si="8"/>
        <v>259980</v>
      </c>
      <c r="I11" s="167">
        <f t="shared" si="8"/>
        <v>451500</v>
      </c>
      <c r="J11" s="167">
        <f t="shared" si="8"/>
        <v>212100</v>
      </c>
      <c r="K11" s="167">
        <f t="shared" si="8"/>
        <v>20580.000000000029</v>
      </c>
      <c r="L11" s="167">
        <f t="shared" si="8"/>
        <v>-27300</v>
      </c>
      <c r="M11" s="167">
        <f t="shared" si="8"/>
        <v>-51240</v>
      </c>
      <c r="N11" s="167">
        <f t="shared" si="8"/>
        <v>-51240</v>
      </c>
      <c r="O11" s="166">
        <f t="shared" si="2"/>
        <v>630000</v>
      </c>
    </row>
    <row r="12" spans="1:15" ht="34.950000000000003" customHeight="1" x14ac:dyDescent="0.3">
      <c r="A12" s="165" t="s">
        <v>40</v>
      </c>
      <c r="B12" s="176">
        <v>-12000</v>
      </c>
      <c r="C12" s="166">
        <f>$B$12/12</f>
        <v>-1000</v>
      </c>
      <c r="D12" s="166">
        <f t="shared" ref="D12:N12" si="9">$B$12/12</f>
        <v>-1000</v>
      </c>
      <c r="E12" s="166">
        <f t="shared" si="9"/>
        <v>-1000</v>
      </c>
      <c r="F12" s="166">
        <f t="shared" si="9"/>
        <v>-1000</v>
      </c>
      <c r="G12" s="166">
        <f t="shared" si="9"/>
        <v>-1000</v>
      </c>
      <c r="H12" s="166">
        <f t="shared" si="9"/>
        <v>-1000</v>
      </c>
      <c r="I12" s="166">
        <f t="shared" si="9"/>
        <v>-1000</v>
      </c>
      <c r="J12" s="166">
        <f t="shared" si="9"/>
        <v>-1000</v>
      </c>
      <c r="K12" s="166">
        <f t="shared" si="9"/>
        <v>-1000</v>
      </c>
      <c r="L12" s="166">
        <f t="shared" si="9"/>
        <v>-1000</v>
      </c>
      <c r="M12" s="166">
        <f t="shared" si="9"/>
        <v>-1000</v>
      </c>
      <c r="N12" s="166">
        <f t="shared" si="9"/>
        <v>-1000</v>
      </c>
      <c r="O12" s="166">
        <f t="shared" si="2"/>
        <v>-12000</v>
      </c>
    </row>
    <row r="13" spans="1:15" ht="34.950000000000003" customHeight="1" x14ac:dyDescent="0.3">
      <c r="A13" s="165" t="s">
        <v>42</v>
      </c>
      <c r="B13" s="167">
        <f>B11+B12</f>
        <v>618000</v>
      </c>
      <c r="C13" s="167">
        <f t="shared" ref="C13:N13" si="10">C11+C12</f>
        <v>-76180</v>
      </c>
      <c r="D13" s="167">
        <f t="shared" si="10"/>
        <v>-76180</v>
      </c>
      <c r="E13" s="167">
        <f t="shared" si="10"/>
        <v>-52240</v>
      </c>
      <c r="F13" s="167">
        <f t="shared" si="10"/>
        <v>-28300</v>
      </c>
      <c r="G13" s="167">
        <f t="shared" si="10"/>
        <v>43520</v>
      </c>
      <c r="H13" s="167">
        <f t="shared" si="10"/>
        <v>258980</v>
      </c>
      <c r="I13" s="167">
        <f t="shared" si="10"/>
        <v>450500</v>
      </c>
      <c r="J13" s="167">
        <f t="shared" si="10"/>
        <v>211100</v>
      </c>
      <c r="K13" s="167">
        <f t="shared" si="10"/>
        <v>19580.000000000029</v>
      </c>
      <c r="L13" s="167">
        <f t="shared" si="10"/>
        <v>-28300</v>
      </c>
      <c r="M13" s="167">
        <f t="shared" si="10"/>
        <v>-52240</v>
      </c>
      <c r="N13" s="167">
        <f t="shared" si="10"/>
        <v>-52240</v>
      </c>
      <c r="O13" s="166">
        <f t="shared" si="2"/>
        <v>618000</v>
      </c>
    </row>
    <row r="14" spans="1:15" ht="34.950000000000003" customHeight="1" x14ac:dyDescent="0.3">
      <c r="A14" s="165" t="s">
        <v>41</v>
      </c>
      <c r="B14" s="4">
        <v>-240000</v>
      </c>
      <c r="C14" s="166">
        <f>$B$14/12</f>
        <v>-20000</v>
      </c>
      <c r="D14" s="166">
        <f t="shared" ref="D14:N14" si="11">$B$14/12</f>
        <v>-20000</v>
      </c>
      <c r="E14" s="166">
        <f t="shared" si="11"/>
        <v>-20000</v>
      </c>
      <c r="F14" s="166">
        <f t="shared" si="11"/>
        <v>-20000</v>
      </c>
      <c r="G14" s="166">
        <f t="shared" si="11"/>
        <v>-20000</v>
      </c>
      <c r="H14" s="166">
        <f t="shared" si="11"/>
        <v>-20000</v>
      </c>
      <c r="I14" s="166">
        <f t="shared" si="11"/>
        <v>-20000</v>
      </c>
      <c r="J14" s="166">
        <f t="shared" si="11"/>
        <v>-20000</v>
      </c>
      <c r="K14" s="166">
        <f t="shared" si="11"/>
        <v>-20000</v>
      </c>
      <c r="L14" s="166">
        <f t="shared" si="11"/>
        <v>-20000</v>
      </c>
      <c r="M14" s="166">
        <f t="shared" si="11"/>
        <v>-20000</v>
      </c>
      <c r="N14" s="166">
        <f t="shared" si="11"/>
        <v>-20000</v>
      </c>
      <c r="O14" s="166">
        <f t="shared" si="2"/>
        <v>-240000</v>
      </c>
    </row>
    <row r="15" spans="1:15" ht="34.950000000000003" customHeight="1" x14ac:dyDescent="0.3">
      <c r="A15" s="165" t="s">
        <v>43</v>
      </c>
      <c r="B15" s="168">
        <f>B13+B14</f>
        <v>378000</v>
      </c>
      <c r="C15" s="168">
        <f t="shared" ref="C15:N15" si="12">C13+C14</f>
        <v>-96180</v>
      </c>
      <c r="D15" s="168">
        <f t="shared" si="12"/>
        <v>-96180</v>
      </c>
      <c r="E15" s="168">
        <f t="shared" si="12"/>
        <v>-72240</v>
      </c>
      <c r="F15" s="168">
        <f t="shared" si="12"/>
        <v>-48300</v>
      </c>
      <c r="G15" s="168">
        <f t="shared" si="12"/>
        <v>23520</v>
      </c>
      <c r="H15" s="168">
        <f t="shared" si="12"/>
        <v>238980</v>
      </c>
      <c r="I15" s="168">
        <f t="shared" si="12"/>
        <v>430500</v>
      </c>
      <c r="J15" s="168">
        <f t="shared" si="12"/>
        <v>191100</v>
      </c>
      <c r="K15" s="168">
        <f t="shared" si="12"/>
        <v>-419.9999999999709</v>
      </c>
      <c r="L15" s="168">
        <f t="shared" si="12"/>
        <v>-48300</v>
      </c>
      <c r="M15" s="168">
        <f t="shared" si="12"/>
        <v>-72240</v>
      </c>
      <c r="N15" s="168">
        <f t="shared" si="12"/>
        <v>-72240</v>
      </c>
      <c r="O15" s="169">
        <f t="shared" si="2"/>
        <v>378000</v>
      </c>
    </row>
    <row r="18" spans="1:6" ht="15" thickBot="1" x14ac:dyDescent="0.35">
      <c r="A18" s="170"/>
      <c r="B18" s="170"/>
    </row>
    <row r="19" spans="1:6" ht="18.600000000000001" thickBot="1" x14ac:dyDescent="0.4">
      <c r="A19" s="170" t="s">
        <v>62</v>
      </c>
      <c r="B19" s="38">
        <f>O15</f>
        <v>378000</v>
      </c>
    </row>
    <row r="20" spans="1:6" ht="15" thickBot="1" x14ac:dyDescent="0.35"/>
    <row r="21" spans="1:6" ht="18.600000000000001" thickBot="1" x14ac:dyDescent="0.4">
      <c r="A21" s="170" t="s">
        <v>63</v>
      </c>
      <c r="B21" s="38">
        <f>-('Step 1 - Sample Data'!D8)</f>
        <v>91654.985414866547</v>
      </c>
      <c r="C21" s="171" t="s">
        <v>64</v>
      </c>
      <c r="D21" s="172"/>
      <c r="E21" s="172"/>
      <c r="F21" s="172"/>
    </row>
  </sheetData>
  <sheetProtection algorithmName="SHA-512" hashValue="k1FSJBHd1av5SwLjguD2RJ3Wl1FXQSlYkYIYVrNoWxW6AHFIfS29b6GkL4ySJFKnZI1iE9zEBsq1B8gAExn8Xg==" saltValue="P4I7UTRGWs/+rP/YJCbX7A==" spinCount="100000" sheet="1" objects="1" scenarios="1" insertColumns="0" insertRows="0" selectLockedCells="1"/>
  <mergeCells count="1">
    <mergeCell ref="B1:N1"/>
  </mergeCells>
  <conditionalFormatting sqref="B15:N15">
    <cfRule type="cellIs" dxfId="11" priority="1" operator="lessThan">
      <formula>0</formula>
    </cfRule>
    <cfRule type="cellIs" dxfId="10" priority="2" operator="greater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41ABC-18DE-47BF-9A0B-3A38404E98B1}">
  <dimension ref="A1:O21"/>
  <sheetViews>
    <sheetView showGridLines="0" zoomScale="90" zoomScaleNormal="90" workbookViewId="0">
      <selection activeCell="B26" sqref="B26"/>
    </sheetView>
  </sheetViews>
  <sheetFormatPr defaultRowHeight="14.4" x14ac:dyDescent="0.3"/>
  <cols>
    <col min="1" max="2" width="37.44140625" style="152" customWidth="1"/>
    <col min="3" max="15" width="16.44140625" style="152" customWidth="1"/>
    <col min="16" max="16384" width="8.88671875" style="152"/>
  </cols>
  <sheetData>
    <row r="1" spans="1:15" ht="102" customHeight="1" x14ac:dyDescent="0.3">
      <c r="B1" s="153" t="s">
        <v>48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5" ht="24.6" customHeight="1" x14ac:dyDescent="0.3">
      <c r="A2" s="154" t="s">
        <v>47</v>
      </c>
      <c r="D2" s="155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5" ht="68.400000000000006" customHeight="1" x14ac:dyDescent="0.45">
      <c r="A3" s="157" t="s">
        <v>45</v>
      </c>
      <c r="B3" s="158" t="s">
        <v>46</v>
      </c>
      <c r="C3" s="159" t="s">
        <v>0</v>
      </c>
      <c r="D3" s="160" t="s">
        <v>1</v>
      </c>
      <c r="E3" s="161" t="s">
        <v>2</v>
      </c>
      <c r="F3" s="161" t="s">
        <v>3</v>
      </c>
      <c r="G3" s="161" t="s">
        <v>4</v>
      </c>
      <c r="H3" s="161" t="s">
        <v>5</v>
      </c>
      <c r="I3" s="161" t="s">
        <v>6</v>
      </c>
      <c r="J3" s="161" t="s">
        <v>7</v>
      </c>
      <c r="K3" s="161" t="s">
        <v>8</v>
      </c>
      <c r="L3" s="161" t="s">
        <v>9</v>
      </c>
      <c r="M3" s="161" t="s">
        <v>10</v>
      </c>
      <c r="N3" s="161" t="s">
        <v>11</v>
      </c>
      <c r="O3" s="161" t="s">
        <v>32</v>
      </c>
    </row>
    <row r="4" spans="1:15" ht="34.200000000000003" customHeight="1" x14ac:dyDescent="0.45">
      <c r="A4" s="162" t="s">
        <v>50</v>
      </c>
      <c r="B4" s="163">
        <v>1</v>
      </c>
      <c r="C4" s="175"/>
      <c r="D4" s="174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64">
        <f>SUM(C4:N4)</f>
        <v>0</v>
      </c>
    </row>
    <row r="5" spans="1:15" ht="34.950000000000003" customHeight="1" x14ac:dyDescent="0.3">
      <c r="A5" s="165" t="s">
        <v>35</v>
      </c>
      <c r="B5" s="176"/>
      <c r="C5" s="166">
        <f>$B$5*C4</f>
        <v>0</v>
      </c>
      <c r="D5" s="166">
        <f t="shared" ref="D5:N5" si="0">$B$5*D4</f>
        <v>0</v>
      </c>
      <c r="E5" s="166">
        <f t="shared" si="0"/>
        <v>0</v>
      </c>
      <c r="F5" s="166">
        <f t="shared" si="0"/>
        <v>0</v>
      </c>
      <c r="G5" s="166">
        <f t="shared" si="0"/>
        <v>0</v>
      </c>
      <c r="H5" s="166">
        <f t="shared" si="0"/>
        <v>0</v>
      </c>
      <c r="I5" s="166">
        <f t="shared" si="0"/>
        <v>0</v>
      </c>
      <c r="J5" s="166">
        <f t="shared" si="0"/>
        <v>0</v>
      </c>
      <c r="K5" s="166">
        <f t="shared" si="0"/>
        <v>0</v>
      </c>
      <c r="L5" s="166">
        <f t="shared" si="0"/>
        <v>0</v>
      </c>
      <c r="M5" s="166">
        <f t="shared" si="0"/>
        <v>0</v>
      </c>
      <c r="N5" s="166">
        <f t="shared" si="0"/>
        <v>0</v>
      </c>
      <c r="O5" s="166">
        <f>SUM(C5:N5)</f>
        <v>0</v>
      </c>
    </row>
    <row r="6" spans="1:15" ht="34.950000000000003" customHeight="1" x14ac:dyDescent="0.3">
      <c r="A6" s="165" t="s">
        <v>36</v>
      </c>
      <c r="B6" s="176"/>
      <c r="C6" s="166">
        <f>$B$6*C4</f>
        <v>0</v>
      </c>
      <c r="D6" s="166">
        <f t="shared" ref="D6:N6" si="1">$B$6*D4</f>
        <v>0</v>
      </c>
      <c r="E6" s="166">
        <f t="shared" si="1"/>
        <v>0</v>
      </c>
      <c r="F6" s="166">
        <f t="shared" si="1"/>
        <v>0</v>
      </c>
      <c r="G6" s="166">
        <f t="shared" si="1"/>
        <v>0</v>
      </c>
      <c r="H6" s="166">
        <f t="shared" si="1"/>
        <v>0</v>
      </c>
      <c r="I6" s="166">
        <f t="shared" si="1"/>
        <v>0</v>
      </c>
      <c r="J6" s="166">
        <f t="shared" si="1"/>
        <v>0</v>
      </c>
      <c r="K6" s="166">
        <f t="shared" si="1"/>
        <v>0</v>
      </c>
      <c r="L6" s="166">
        <f t="shared" si="1"/>
        <v>0</v>
      </c>
      <c r="M6" s="166">
        <f t="shared" si="1"/>
        <v>0</v>
      </c>
      <c r="N6" s="166">
        <f t="shared" si="1"/>
        <v>0</v>
      </c>
      <c r="O6" s="166">
        <f t="shared" ref="O6:O15" si="2">SUM(C6:N6)</f>
        <v>0</v>
      </c>
    </row>
    <row r="7" spans="1:15" ht="34.950000000000003" customHeight="1" x14ac:dyDescent="0.3">
      <c r="A7" s="165" t="s">
        <v>33</v>
      </c>
      <c r="B7" s="167">
        <f>B5-B6</f>
        <v>0</v>
      </c>
      <c r="C7" s="167">
        <f t="shared" ref="C7:N7" si="3">C5-C6</f>
        <v>0</v>
      </c>
      <c r="D7" s="167">
        <f t="shared" si="3"/>
        <v>0</v>
      </c>
      <c r="E7" s="167">
        <f t="shared" si="3"/>
        <v>0</v>
      </c>
      <c r="F7" s="167">
        <f t="shared" si="3"/>
        <v>0</v>
      </c>
      <c r="G7" s="167">
        <f t="shared" si="3"/>
        <v>0</v>
      </c>
      <c r="H7" s="167">
        <f t="shared" si="3"/>
        <v>0</v>
      </c>
      <c r="I7" s="167">
        <f t="shared" si="3"/>
        <v>0</v>
      </c>
      <c r="J7" s="167">
        <f t="shared" si="3"/>
        <v>0</v>
      </c>
      <c r="K7" s="167">
        <f t="shared" si="3"/>
        <v>0</v>
      </c>
      <c r="L7" s="167">
        <f t="shared" si="3"/>
        <v>0</v>
      </c>
      <c r="M7" s="167">
        <f t="shared" si="3"/>
        <v>0</v>
      </c>
      <c r="N7" s="167">
        <f t="shared" si="3"/>
        <v>0</v>
      </c>
      <c r="O7" s="166">
        <f t="shared" si="2"/>
        <v>0</v>
      </c>
    </row>
    <row r="8" spans="1:15" ht="34.950000000000003" customHeight="1" x14ac:dyDescent="0.3">
      <c r="A8" s="165" t="s">
        <v>37</v>
      </c>
      <c r="B8" s="176"/>
      <c r="C8" s="166">
        <f>$B$8/12</f>
        <v>0</v>
      </c>
      <c r="D8" s="166">
        <f t="shared" ref="D8:N8" si="4">$B$8/12</f>
        <v>0</v>
      </c>
      <c r="E8" s="166">
        <f t="shared" si="4"/>
        <v>0</v>
      </c>
      <c r="F8" s="166">
        <f t="shared" si="4"/>
        <v>0</v>
      </c>
      <c r="G8" s="166">
        <f t="shared" si="4"/>
        <v>0</v>
      </c>
      <c r="H8" s="166">
        <f t="shared" si="4"/>
        <v>0</v>
      </c>
      <c r="I8" s="166">
        <f t="shared" si="4"/>
        <v>0</v>
      </c>
      <c r="J8" s="166">
        <f t="shared" si="4"/>
        <v>0</v>
      </c>
      <c r="K8" s="166">
        <f t="shared" si="4"/>
        <v>0</v>
      </c>
      <c r="L8" s="166">
        <f t="shared" si="4"/>
        <v>0</v>
      </c>
      <c r="M8" s="166">
        <f t="shared" si="4"/>
        <v>0</v>
      </c>
      <c r="N8" s="166">
        <f t="shared" si="4"/>
        <v>0</v>
      </c>
      <c r="O8" s="166">
        <f t="shared" si="2"/>
        <v>0</v>
      </c>
    </row>
    <row r="9" spans="1:15" ht="34.950000000000003" customHeight="1" x14ac:dyDescent="0.3">
      <c r="A9" s="165" t="s">
        <v>38</v>
      </c>
      <c r="B9" s="176"/>
      <c r="C9" s="166">
        <f>$B$9/12</f>
        <v>0</v>
      </c>
      <c r="D9" s="166">
        <f t="shared" ref="D9:N9" si="5">$B$9/12</f>
        <v>0</v>
      </c>
      <c r="E9" s="166">
        <f t="shared" si="5"/>
        <v>0</v>
      </c>
      <c r="F9" s="166">
        <f t="shared" si="5"/>
        <v>0</v>
      </c>
      <c r="G9" s="166">
        <f t="shared" si="5"/>
        <v>0</v>
      </c>
      <c r="H9" s="166">
        <f t="shared" si="5"/>
        <v>0</v>
      </c>
      <c r="I9" s="166">
        <f t="shared" si="5"/>
        <v>0</v>
      </c>
      <c r="J9" s="166">
        <f t="shared" si="5"/>
        <v>0</v>
      </c>
      <c r="K9" s="166">
        <f t="shared" si="5"/>
        <v>0</v>
      </c>
      <c r="L9" s="166">
        <f t="shared" si="5"/>
        <v>0</v>
      </c>
      <c r="M9" s="166">
        <f t="shared" si="5"/>
        <v>0</v>
      </c>
      <c r="N9" s="166">
        <f t="shared" si="5"/>
        <v>0</v>
      </c>
      <c r="O9" s="166">
        <f t="shared" si="2"/>
        <v>0</v>
      </c>
    </row>
    <row r="10" spans="1:15" ht="34.950000000000003" customHeight="1" x14ac:dyDescent="0.3">
      <c r="A10" s="165" t="s">
        <v>34</v>
      </c>
      <c r="B10" s="167">
        <f>SUM(B8:B9)</f>
        <v>0</v>
      </c>
      <c r="C10" s="167">
        <f t="shared" ref="C10:L10" si="6">SUM(C8:C9)</f>
        <v>0</v>
      </c>
      <c r="D10" s="167">
        <f t="shared" si="6"/>
        <v>0</v>
      </c>
      <c r="E10" s="167">
        <f t="shared" si="6"/>
        <v>0</v>
      </c>
      <c r="F10" s="167">
        <f t="shared" si="6"/>
        <v>0</v>
      </c>
      <c r="G10" s="167">
        <f t="shared" si="6"/>
        <v>0</v>
      </c>
      <c r="H10" s="167">
        <f t="shared" si="6"/>
        <v>0</v>
      </c>
      <c r="I10" s="167">
        <f t="shared" si="6"/>
        <v>0</v>
      </c>
      <c r="J10" s="167">
        <f t="shared" si="6"/>
        <v>0</v>
      </c>
      <c r="K10" s="167">
        <f t="shared" si="6"/>
        <v>0</v>
      </c>
      <c r="L10" s="167">
        <f t="shared" si="6"/>
        <v>0</v>
      </c>
      <c r="M10" s="167">
        <f>SUM(M8:M9)</f>
        <v>0</v>
      </c>
      <c r="N10" s="167">
        <f t="shared" ref="N10" si="7">SUM(N8:N9)</f>
        <v>0</v>
      </c>
      <c r="O10" s="166">
        <f t="shared" si="2"/>
        <v>0</v>
      </c>
    </row>
    <row r="11" spans="1:15" ht="34.950000000000003" customHeight="1" x14ac:dyDescent="0.3">
      <c r="A11" s="165" t="s">
        <v>39</v>
      </c>
      <c r="B11" s="167">
        <f>B7-B10</f>
        <v>0</v>
      </c>
      <c r="C11" s="167">
        <f t="shared" ref="C11:N11" si="8">C7-C10</f>
        <v>0</v>
      </c>
      <c r="D11" s="167">
        <f t="shared" si="8"/>
        <v>0</v>
      </c>
      <c r="E11" s="167">
        <f t="shared" si="8"/>
        <v>0</v>
      </c>
      <c r="F11" s="167">
        <f t="shared" si="8"/>
        <v>0</v>
      </c>
      <c r="G11" s="167">
        <f t="shared" si="8"/>
        <v>0</v>
      </c>
      <c r="H11" s="167">
        <f t="shared" si="8"/>
        <v>0</v>
      </c>
      <c r="I11" s="167">
        <f t="shared" si="8"/>
        <v>0</v>
      </c>
      <c r="J11" s="167">
        <f t="shared" si="8"/>
        <v>0</v>
      </c>
      <c r="K11" s="167">
        <f t="shared" si="8"/>
        <v>0</v>
      </c>
      <c r="L11" s="167">
        <f t="shared" si="8"/>
        <v>0</v>
      </c>
      <c r="M11" s="167">
        <f t="shared" si="8"/>
        <v>0</v>
      </c>
      <c r="N11" s="167">
        <f t="shared" si="8"/>
        <v>0</v>
      </c>
      <c r="O11" s="166">
        <f t="shared" si="2"/>
        <v>0</v>
      </c>
    </row>
    <row r="12" spans="1:15" ht="34.950000000000003" customHeight="1" x14ac:dyDescent="0.3">
      <c r="A12" s="165" t="s">
        <v>40</v>
      </c>
      <c r="B12" s="176"/>
      <c r="C12" s="166">
        <f>$B$12/12</f>
        <v>0</v>
      </c>
      <c r="D12" s="166">
        <f t="shared" ref="D12:N12" si="9">$B$12/12</f>
        <v>0</v>
      </c>
      <c r="E12" s="166">
        <f t="shared" si="9"/>
        <v>0</v>
      </c>
      <c r="F12" s="166">
        <f t="shared" si="9"/>
        <v>0</v>
      </c>
      <c r="G12" s="166">
        <f t="shared" si="9"/>
        <v>0</v>
      </c>
      <c r="H12" s="166">
        <f t="shared" si="9"/>
        <v>0</v>
      </c>
      <c r="I12" s="166">
        <f t="shared" si="9"/>
        <v>0</v>
      </c>
      <c r="J12" s="166">
        <f t="shared" si="9"/>
        <v>0</v>
      </c>
      <c r="K12" s="166">
        <f t="shared" si="9"/>
        <v>0</v>
      </c>
      <c r="L12" s="166">
        <f t="shared" si="9"/>
        <v>0</v>
      </c>
      <c r="M12" s="166">
        <f t="shared" si="9"/>
        <v>0</v>
      </c>
      <c r="N12" s="166">
        <f t="shared" si="9"/>
        <v>0</v>
      </c>
      <c r="O12" s="166">
        <f t="shared" si="2"/>
        <v>0</v>
      </c>
    </row>
    <row r="13" spans="1:15" ht="34.950000000000003" customHeight="1" x14ac:dyDescent="0.3">
      <c r="A13" s="165" t="s">
        <v>42</v>
      </c>
      <c r="B13" s="167">
        <f>B11+B12</f>
        <v>0</v>
      </c>
      <c r="C13" s="167">
        <f t="shared" ref="C13:N13" si="10">C11+C12</f>
        <v>0</v>
      </c>
      <c r="D13" s="167">
        <f t="shared" si="10"/>
        <v>0</v>
      </c>
      <c r="E13" s="167">
        <f t="shared" si="10"/>
        <v>0</v>
      </c>
      <c r="F13" s="167">
        <f t="shared" si="10"/>
        <v>0</v>
      </c>
      <c r="G13" s="167">
        <f t="shared" si="10"/>
        <v>0</v>
      </c>
      <c r="H13" s="167">
        <f t="shared" si="10"/>
        <v>0</v>
      </c>
      <c r="I13" s="167">
        <f t="shared" si="10"/>
        <v>0</v>
      </c>
      <c r="J13" s="167">
        <f t="shared" si="10"/>
        <v>0</v>
      </c>
      <c r="K13" s="167">
        <f t="shared" si="10"/>
        <v>0</v>
      </c>
      <c r="L13" s="167">
        <f t="shared" si="10"/>
        <v>0</v>
      </c>
      <c r="M13" s="167">
        <f t="shared" si="10"/>
        <v>0</v>
      </c>
      <c r="N13" s="167">
        <f t="shared" si="10"/>
        <v>0</v>
      </c>
      <c r="O13" s="166">
        <f t="shared" si="2"/>
        <v>0</v>
      </c>
    </row>
    <row r="14" spans="1:15" ht="34.950000000000003" customHeight="1" x14ac:dyDescent="0.3">
      <c r="A14" s="165" t="s">
        <v>41</v>
      </c>
      <c r="B14" s="4"/>
      <c r="C14" s="166">
        <f>$B$14/12</f>
        <v>0</v>
      </c>
      <c r="D14" s="166">
        <f t="shared" ref="D14:N14" si="11">$B$14/12</f>
        <v>0</v>
      </c>
      <c r="E14" s="166">
        <f t="shared" si="11"/>
        <v>0</v>
      </c>
      <c r="F14" s="166">
        <f t="shared" si="11"/>
        <v>0</v>
      </c>
      <c r="G14" s="166">
        <f t="shared" si="11"/>
        <v>0</v>
      </c>
      <c r="H14" s="166">
        <f t="shared" si="11"/>
        <v>0</v>
      </c>
      <c r="I14" s="166">
        <f t="shared" si="11"/>
        <v>0</v>
      </c>
      <c r="J14" s="166">
        <f t="shared" si="11"/>
        <v>0</v>
      </c>
      <c r="K14" s="166">
        <f t="shared" si="11"/>
        <v>0</v>
      </c>
      <c r="L14" s="166">
        <f t="shared" si="11"/>
        <v>0</v>
      </c>
      <c r="M14" s="166">
        <f t="shared" si="11"/>
        <v>0</v>
      </c>
      <c r="N14" s="166">
        <f t="shared" si="11"/>
        <v>0</v>
      </c>
      <c r="O14" s="166">
        <f t="shared" si="2"/>
        <v>0</v>
      </c>
    </row>
    <row r="15" spans="1:15" ht="34.950000000000003" customHeight="1" x14ac:dyDescent="0.3">
      <c r="A15" s="165" t="s">
        <v>43</v>
      </c>
      <c r="B15" s="168">
        <f>B13+B14</f>
        <v>0</v>
      </c>
      <c r="C15" s="168">
        <f t="shared" ref="C15:N15" si="12">C13+C14</f>
        <v>0</v>
      </c>
      <c r="D15" s="168">
        <f t="shared" si="12"/>
        <v>0</v>
      </c>
      <c r="E15" s="168">
        <f t="shared" si="12"/>
        <v>0</v>
      </c>
      <c r="F15" s="168">
        <f t="shared" si="12"/>
        <v>0</v>
      </c>
      <c r="G15" s="168">
        <f t="shared" si="12"/>
        <v>0</v>
      </c>
      <c r="H15" s="168">
        <f t="shared" si="12"/>
        <v>0</v>
      </c>
      <c r="I15" s="168">
        <f t="shared" si="12"/>
        <v>0</v>
      </c>
      <c r="J15" s="168">
        <f t="shared" si="12"/>
        <v>0</v>
      </c>
      <c r="K15" s="168">
        <f t="shared" si="12"/>
        <v>0</v>
      </c>
      <c r="L15" s="168">
        <f t="shared" si="12"/>
        <v>0</v>
      </c>
      <c r="M15" s="168">
        <f t="shared" si="12"/>
        <v>0</v>
      </c>
      <c r="N15" s="168">
        <f t="shared" si="12"/>
        <v>0</v>
      </c>
      <c r="O15" s="169">
        <f t="shared" si="2"/>
        <v>0</v>
      </c>
    </row>
    <row r="18" spans="1:6" ht="15" thickBot="1" x14ac:dyDescent="0.35">
      <c r="A18" s="170"/>
      <c r="B18" s="170"/>
    </row>
    <row r="19" spans="1:6" ht="18.600000000000001" thickBot="1" x14ac:dyDescent="0.4">
      <c r="A19" s="170" t="s">
        <v>62</v>
      </c>
      <c r="B19" s="38">
        <f>O15</f>
        <v>0</v>
      </c>
    </row>
    <row r="20" spans="1:6" ht="15" thickBot="1" x14ac:dyDescent="0.35"/>
    <row r="21" spans="1:6" ht="18.600000000000001" thickBot="1" x14ac:dyDescent="0.4">
      <c r="A21" s="170" t="s">
        <v>63</v>
      </c>
      <c r="B21" s="38" t="e">
        <f>-('Step 1 - BLANK'!D8)</f>
        <v>#NUM!</v>
      </c>
      <c r="C21" s="171" t="s">
        <v>64</v>
      </c>
      <c r="D21" s="172"/>
      <c r="E21" s="172"/>
      <c r="F21" s="172"/>
    </row>
  </sheetData>
  <sheetProtection sheet="1" objects="1" scenarios="1" insertColumns="0" insertRows="0" deleteColumns="0" deleteRows="0" selectLockedCells="1"/>
  <mergeCells count="1">
    <mergeCell ref="B1:N1"/>
  </mergeCells>
  <conditionalFormatting sqref="B15:N1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F55BB-5B0C-4573-8FBA-D715B6F42028}">
  <dimension ref="A1:M29"/>
  <sheetViews>
    <sheetView showGridLines="0" topLeftCell="A16" zoomScaleNormal="100" workbookViewId="0">
      <selection activeCell="B26" sqref="B26"/>
    </sheetView>
  </sheetViews>
  <sheetFormatPr defaultRowHeight="14.4" x14ac:dyDescent="0.3"/>
  <cols>
    <col min="1" max="1" width="27.77734375" style="152" customWidth="1"/>
    <col min="2" max="13" width="12.77734375" style="152" customWidth="1"/>
    <col min="14" max="16384" width="8.88671875" style="152"/>
  </cols>
  <sheetData>
    <row r="1" spans="1:13" ht="102" customHeight="1" x14ac:dyDescent="0.3">
      <c r="C1" s="177" t="s">
        <v>44</v>
      </c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3" ht="11.4" customHeight="1" x14ac:dyDescent="0.3"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3" ht="20.399999999999999" customHeight="1" x14ac:dyDescent="0.3">
      <c r="A3" s="154" t="s">
        <v>49</v>
      </c>
    </row>
    <row r="4" spans="1:13" ht="20.399999999999999" customHeight="1" x14ac:dyDescent="0.3">
      <c r="A4" s="154"/>
    </row>
    <row r="5" spans="1:13" ht="75" customHeight="1" x14ac:dyDescent="0.45">
      <c r="A5" s="179" t="s">
        <v>26</v>
      </c>
      <c r="B5" s="180" t="s">
        <v>0</v>
      </c>
      <c r="C5" s="180" t="s">
        <v>1</v>
      </c>
      <c r="D5" s="180" t="s">
        <v>2</v>
      </c>
      <c r="E5" s="180" t="s">
        <v>3</v>
      </c>
      <c r="F5" s="180" t="s">
        <v>4</v>
      </c>
      <c r="G5" s="180" t="s">
        <v>5</v>
      </c>
      <c r="H5" s="180" t="s">
        <v>6</v>
      </c>
      <c r="I5" s="180" t="s">
        <v>7</v>
      </c>
      <c r="J5" s="180" t="s">
        <v>8</v>
      </c>
      <c r="K5" s="180" t="s">
        <v>9</v>
      </c>
      <c r="L5" s="180" t="s">
        <v>10</v>
      </c>
      <c r="M5" s="180" t="s">
        <v>11</v>
      </c>
    </row>
    <row r="6" spans="1:13" ht="34.950000000000003" customHeight="1" x14ac:dyDescent="0.3">
      <c r="A6" s="181" t="s">
        <v>20</v>
      </c>
      <c r="B6" s="2">
        <v>12</v>
      </c>
      <c r="C6" s="182">
        <f>B26</f>
        <v>4</v>
      </c>
      <c r="D6" s="182">
        <f t="shared" ref="D6:M6" si="0">C26</f>
        <v>3</v>
      </c>
      <c r="E6" s="182">
        <f t="shared" si="0"/>
        <v>1</v>
      </c>
      <c r="F6" s="182">
        <f t="shared" si="0"/>
        <v>2</v>
      </c>
      <c r="G6" s="182">
        <f t="shared" si="0"/>
        <v>2</v>
      </c>
      <c r="H6" s="182">
        <f t="shared" si="0"/>
        <v>2</v>
      </c>
      <c r="I6" s="182">
        <f t="shared" si="0"/>
        <v>2</v>
      </c>
      <c r="J6" s="182">
        <f t="shared" si="0"/>
        <v>2</v>
      </c>
      <c r="K6" s="182">
        <f t="shared" si="0"/>
        <v>170</v>
      </c>
      <c r="L6" s="182">
        <f t="shared" si="0"/>
        <v>368</v>
      </c>
      <c r="M6" s="182">
        <f t="shared" si="0"/>
        <v>329</v>
      </c>
    </row>
    <row r="7" spans="1:13" ht="34.950000000000003" customHeight="1" x14ac:dyDescent="0.3">
      <c r="A7" s="181" t="s">
        <v>12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34.950000000000003" customHeight="1" x14ac:dyDescent="0.3">
      <c r="A8" s="181" t="s">
        <v>21</v>
      </c>
      <c r="B8" s="2">
        <v>180</v>
      </c>
      <c r="C8" s="2">
        <v>165</v>
      </c>
      <c r="D8" s="2">
        <v>94</v>
      </c>
      <c r="E8" s="2">
        <v>94</v>
      </c>
      <c r="F8" s="2">
        <v>126</v>
      </c>
      <c r="G8" s="2">
        <v>158</v>
      </c>
      <c r="H8" s="2">
        <v>252</v>
      </c>
      <c r="I8" s="2">
        <v>536</v>
      </c>
      <c r="J8" s="2">
        <v>788</v>
      </c>
      <c r="K8" s="2">
        <v>473</v>
      </c>
      <c r="L8" s="2">
        <v>221</v>
      </c>
      <c r="M8" s="2">
        <v>158</v>
      </c>
    </row>
    <row r="9" spans="1:13" ht="34.950000000000003" customHeight="1" x14ac:dyDescent="0.3">
      <c r="A9" s="181" t="s">
        <v>13</v>
      </c>
      <c r="B9" s="2">
        <v>-1</v>
      </c>
      <c r="C9" s="2">
        <v>-1</v>
      </c>
      <c r="D9" s="2">
        <v>-1</v>
      </c>
      <c r="E9" s="2">
        <v>-1</v>
      </c>
      <c r="F9" s="2">
        <v>-1</v>
      </c>
      <c r="G9" s="2">
        <v>-1</v>
      </c>
      <c r="H9" s="2">
        <v>-1</v>
      </c>
      <c r="I9" s="2">
        <v>-1</v>
      </c>
      <c r="J9" s="2">
        <v>-1</v>
      </c>
      <c r="K9" s="2">
        <v>-1</v>
      </c>
      <c r="L9" s="2">
        <v>-1</v>
      </c>
      <c r="M9" s="2">
        <v>-1</v>
      </c>
    </row>
    <row r="10" spans="1:13" ht="34.950000000000003" customHeight="1" x14ac:dyDescent="0.3">
      <c r="A10" s="181" t="s">
        <v>22</v>
      </c>
      <c r="B10" s="182">
        <f>SUM(B6:B9)</f>
        <v>191</v>
      </c>
      <c r="C10" s="182">
        <f t="shared" ref="C10:M10" si="1">SUM(C6:C9)</f>
        <v>168</v>
      </c>
      <c r="D10" s="182">
        <f t="shared" si="1"/>
        <v>96</v>
      </c>
      <c r="E10" s="182">
        <f t="shared" si="1"/>
        <v>94</v>
      </c>
      <c r="F10" s="182">
        <f t="shared" si="1"/>
        <v>127</v>
      </c>
      <c r="G10" s="182">
        <f t="shared" si="1"/>
        <v>159</v>
      </c>
      <c r="H10" s="182">
        <f t="shared" si="1"/>
        <v>253</v>
      </c>
      <c r="I10" s="182">
        <f t="shared" si="1"/>
        <v>537</v>
      </c>
      <c r="J10" s="182">
        <f t="shared" si="1"/>
        <v>789</v>
      </c>
      <c r="K10" s="182">
        <f t="shared" si="1"/>
        <v>642</v>
      </c>
      <c r="L10" s="182">
        <f t="shared" si="1"/>
        <v>588</v>
      </c>
      <c r="M10" s="182">
        <f t="shared" si="1"/>
        <v>486</v>
      </c>
    </row>
    <row r="11" spans="1:13" ht="34.950000000000003" customHeight="1" x14ac:dyDescent="0.4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34.950000000000003" customHeight="1" x14ac:dyDescent="0.3">
      <c r="A12" s="181" t="s">
        <v>19</v>
      </c>
      <c r="B12" s="2">
        <v>40</v>
      </c>
      <c r="C12" s="2">
        <v>23</v>
      </c>
      <c r="D12" s="2">
        <v>23</v>
      </c>
      <c r="E12" s="2">
        <v>30</v>
      </c>
      <c r="F12" s="2">
        <v>38</v>
      </c>
      <c r="G12" s="2">
        <v>60</v>
      </c>
      <c r="H12" s="2">
        <v>129</v>
      </c>
      <c r="I12" s="2">
        <v>189</v>
      </c>
      <c r="J12" s="2">
        <v>113</v>
      </c>
      <c r="K12" s="2">
        <v>53</v>
      </c>
      <c r="L12" s="2">
        <v>38</v>
      </c>
      <c r="M12" s="2">
        <v>30</v>
      </c>
    </row>
    <row r="13" spans="1:13" ht="34.950000000000003" customHeight="1" x14ac:dyDescent="0.3">
      <c r="A13" s="181" t="s">
        <v>18</v>
      </c>
      <c r="B13" s="2">
        <v>132</v>
      </c>
      <c r="C13" s="2">
        <v>132</v>
      </c>
      <c r="D13" s="2">
        <v>132</v>
      </c>
      <c r="E13" s="2">
        <v>132</v>
      </c>
      <c r="F13" s="2">
        <v>132</v>
      </c>
      <c r="G13" s="2">
        <v>132</v>
      </c>
      <c r="H13" s="2">
        <v>132</v>
      </c>
      <c r="I13" s="2">
        <v>132</v>
      </c>
      <c r="J13" s="2">
        <v>132</v>
      </c>
      <c r="K13" s="2">
        <v>132</v>
      </c>
      <c r="L13" s="2">
        <v>132</v>
      </c>
      <c r="M13" s="2">
        <v>132</v>
      </c>
    </row>
    <row r="14" spans="1:13" ht="34.950000000000003" customHeight="1" x14ac:dyDescent="0.3">
      <c r="A14" s="181" t="s">
        <v>27</v>
      </c>
      <c r="B14" s="2">
        <v>20</v>
      </c>
      <c r="C14" s="2"/>
      <c r="D14" s="2"/>
      <c r="E14" s="2"/>
      <c r="F14" s="2">
        <v>20</v>
      </c>
      <c r="G14" s="2"/>
      <c r="H14" s="2"/>
      <c r="I14" s="2"/>
      <c r="J14" s="2"/>
      <c r="K14" s="2"/>
      <c r="L14" s="2"/>
      <c r="M14" s="2"/>
    </row>
    <row r="15" spans="1:13" ht="34.950000000000003" customHeight="1" x14ac:dyDescent="0.3">
      <c r="A15" s="181" t="s">
        <v>28</v>
      </c>
      <c r="B15" s="2"/>
      <c r="C15" s="2"/>
      <c r="D15" s="2">
        <v>60</v>
      </c>
      <c r="E15" s="2"/>
      <c r="F15" s="2"/>
      <c r="G15" s="2">
        <v>60</v>
      </c>
      <c r="H15" s="2"/>
      <c r="I15" s="2"/>
      <c r="J15" s="2">
        <v>60</v>
      </c>
      <c r="K15" s="2"/>
      <c r="L15" s="2"/>
      <c r="M15" s="2">
        <v>60</v>
      </c>
    </row>
    <row r="16" spans="1:13" ht="34.950000000000003" customHeight="1" x14ac:dyDescent="0.3">
      <c r="A16" s="181" t="s">
        <v>29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34.950000000000003" customHeight="1" x14ac:dyDescent="0.3">
      <c r="A17" s="181" t="s">
        <v>30</v>
      </c>
      <c r="B17" s="2">
        <v>5</v>
      </c>
      <c r="C17" s="2">
        <v>5</v>
      </c>
      <c r="D17" s="2">
        <v>5</v>
      </c>
      <c r="E17" s="2">
        <v>5</v>
      </c>
      <c r="F17" s="2">
        <v>5</v>
      </c>
      <c r="G17" s="2">
        <v>5</v>
      </c>
      <c r="H17" s="2">
        <v>5</v>
      </c>
      <c r="I17" s="2">
        <v>5</v>
      </c>
      <c r="J17" s="2">
        <v>45</v>
      </c>
      <c r="K17" s="2">
        <v>45</v>
      </c>
      <c r="L17" s="2">
        <v>45</v>
      </c>
      <c r="M17" s="2">
        <v>45</v>
      </c>
    </row>
    <row r="18" spans="1:13" ht="34.950000000000003" customHeight="1" x14ac:dyDescent="0.3">
      <c r="A18" s="181" t="s">
        <v>31</v>
      </c>
      <c r="B18" s="2"/>
      <c r="C18" s="2"/>
      <c r="D18" s="2"/>
      <c r="E18" s="2"/>
      <c r="F18" s="2"/>
      <c r="G18" s="2"/>
      <c r="H18" s="2"/>
      <c r="I18" s="2">
        <v>44</v>
      </c>
      <c r="J18" s="2">
        <v>44</v>
      </c>
      <c r="K18" s="2">
        <v>44</v>
      </c>
      <c r="L18" s="2">
        <v>44</v>
      </c>
      <c r="M18" s="2">
        <v>44</v>
      </c>
    </row>
    <row r="19" spans="1:13" ht="34.950000000000003" customHeight="1" x14ac:dyDescent="0.3">
      <c r="A19" s="181" t="s">
        <v>23</v>
      </c>
      <c r="B19" s="182">
        <f>SUM(B12:B18)</f>
        <v>197</v>
      </c>
      <c r="C19" s="182">
        <f t="shared" ref="C19:M19" si="2">SUM(C12:C18)</f>
        <v>160</v>
      </c>
      <c r="D19" s="182">
        <f t="shared" si="2"/>
        <v>220</v>
      </c>
      <c r="E19" s="182">
        <f t="shared" si="2"/>
        <v>167</v>
      </c>
      <c r="F19" s="182">
        <f t="shared" si="2"/>
        <v>195</v>
      </c>
      <c r="G19" s="182">
        <f t="shared" si="2"/>
        <v>257</v>
      </c>
      <c r="H19" s="182">
        <f t="shared" si="2"/>
        <v>266</v>
      </c>
      <c r="I19" s="182">
        <f t="shared" si="2"/>
        <v>370</v>
      </c>
      <c r="J19" s="182">
        <f t="shared" si="2"/>
        <v>394</v>
      </c>
      <c r="K19" s="182">
        <f t="shared" si="2"/>
        <v>274</v>
      </c>
      <c r="L19" s="182">
        <f t="shared" si="2"/>
        <v>259</v>
      </c>
      <c r="M19" s="182">
        <f t="shared" si="2"/>
        <v>311</v>
      </c>
    </row>
    <row r="20" spans="1:13" ht="34.950000000000003" customHeight="1" x14ac:dyDescent="0.45">
      <c r="A20" s="184"/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</row>
    <row r="21" spans="1:13" ht="34.950000000000003" customHeight="1" x14ac:dyDescent="0.3">
      <c r="A21" s="181" t="s">
        <v>24</v>
      </c>
      <c r="B21" s="185">
        <f>B10-B19</f>
        <v>-6</v>
      </c>
      <c r="C21" s="185">
        <f t="shared" ref="C21:M21" si="3">C10-C19</f>
        <v>8</v>
      </c>
      <c r="D21" s="185">
        <f t="shared" si="3"/>
        <v>-124</v>
      </c>
      <c r="E21" s="185">
        <f t="shared" si="3"/>
        <v>-73</v>
      </c>
      <c r="F21" s="185">
        <f t="shared" si="3"/>
        <v>-68</v>
      </c>
      <c r="G21" s="185">
        <f t="shared" si="3"/>
        <v>-98</v>
      </c>
      <c r="H21" s="185">
        <f t="shared" si="3"/>
        <v>-13</v>
      </c>
      <c r="I21" s="185">
        <f t="shared" si="3"/>
        <v>167</v>
      </c>
      <c r="J21" s="185">
        <f t="shared" si="3"/>
        <v>395</v>
      </c>
      <c r="K21" s="185">
        <f t="shared" si="3"/>
        <v>368</v>
      </c>
      <c r="L21" s="185">
        <f t="shared" si="3"/>
        <v>329</v>
      </c>
      <c r="M21" s="185">
        <f t="shared" si="3"/>
        <v>175</v>
      </c>
    </row>
    <row r="22" spans="1:13" ht="34.950000000000003" customHeight="1" x14ac:dyDescent="0.45">
      <c r="A22" s="184"/>
      <c r="B22" s="186" t="s">
        <v>65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</row>
    <row r="23" spans="1:13" ht="34.950000000000003" customHeight="1" x14ac:dyDescent="0.3">
      <c r="A23" s="181" t="s">
        <v>14</v>
      </c>
      <c r="B23" s="2">
        <v>10</v>
      </c>
      <c r="C23" s="2"/>
      <c r="D23" s="2">
        <v>125</v>
      </c>
      <c r="E23" s="2">
        <v>75</v>
      </c>
      <c r="F23" s="2">
        <v>70</v>
      </c>
      <c r="G23" s="2">
        <v>100</v>
      </c>
      <c r="H23" s="2">
        <v>15</v>
      </c>
      <c r="I23" s="2"/>
      <c r="J23" s="2"/>
      <c r="K23" s="2"/>
      <c r="L23" s="2"/>
      <c r="M23" s="2"/>
    </row>
    <row r="24" spans="1:13" ht="34.950000000000003" customHeight="1" x14ac:dyDescent="0.3">
      <c r="A24" s="181" t="s">
        <v>15</v>
      </c>
      <c r="B24" s="2"/>
      <c r="C24" s="2">
        <v>5</v>
      </c>
      <c r="D24" s="2"/>
      <c r="E24" s="2"/>
      <c r="F24" s="2"/>
      <c r="G24" s="2"/>
      <c r="H24" s="2"/>
      <c r="I24" s="2">
        <v>165</v>
      </c>
      <c r="J24" s="2">
        <v>225</v>
      </c>
      <c r="K24" s="2"/>
      <c r="L24" s="2"/>
      <c r="M24" s="2"/>
    </row>
    <row r="25" spans="1:13" ht="34.950000000000003" customHeight="1" x14ac:dyDescent="0.45">
      <c r="A25" s="184"/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</row>
    <row r="26" spans="1:13" ht="34.950000000000003" customHeight="1" x14ac:dyDescent="0.3">
      <c r="A26" s="181" t="s">
        <v>25</v>
      </c>
      <c r="B26" s="182">
        <f>B21+B23-B24</f>
        <v>4</v>
      </c>
      <c r="C26" s="182">
        <f t="shared" ref="C26:M26" si="4">C21+C23-C24</f>
        <v>3</v>
      </c>
      <c r="D26" s="182">
        <f t="shared" si="4"/>
        <v>1</v>
      </c>
      <c r="E26" s="182">
        <f t="shared" si="4"/>
        <v>2</v>
      </c>
      <c r="F26" s="182">
        <f t="shared" si="4"/>
        <v>2</v>
      </c>
      <c r="G26" s="182">
        <f t="shared" si="4"/>
        <v>2</v>
      </c>
      <c r="H26" s="182">
        <f t="shared" si="4"/>
        <v>2</v>
      </c>
      <c r="I26" s="182">
        <f t="shared" si="4"/>
        <v>2</v>
      </c>
      <c r="J26" s="182">
        <f t="shared" si="4"/>
        <v>170</v>
      </c>
      <c r="K26" s="182">
        <f t="shared" si="4"/>
        <v>368</v>
      </c>
      <c r="L26" s="182">
        <f t="shared" si="4"/>
        <v>329</v>
      </c>
      <c r="M26" s="182">
        <f t="shared" si="4"/>
        <v>175</v>
      </c>
    </row>
    <row r="27" spans="1:13" ht="34.950000000000003" customHeight="1" x14ac:dyDescent="0.3">
      <c r="A27" s="181" t="s">
        <v>16</v>
      </c>
      <c r="B27" s="2">
        <v>10</v>
      </c>
      <c r="C27" s="2">
        <v>5</v>
      </c>
      <c r="D27" s="2">
        <v>130</v>
      </c>
      <c r="E27" s="2">
        <v>205</v>
      </c>
      <c r="F27" s="2">
        <v>275</v>
      </c>
      <c r="G27" s="2">
        <v>375</v>
      </c>
      <c r="H27" s="2">
        <v>390</v>
      </c>
      <c r="I27" s="2">
        <v>225</v>
      </c>
      <c r="J27" s="2">
        <v>0</v>
      </c>
      <c r="K27" s="2"/>
      <c r="L27" s="2"/>
      <c r="M27" s="2"/>
    </row>
    <row r="28" spans="1:13" ht="34.950000000000003" customHeight="1" x14ac:dyDescent="0.3">
      <c r="A28" s="181" t="s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3">
      <c r="A29" s="170"/>
    </row>
  </sheetData>
  <sheetProtection algorithmName="SHA-512" hashValue="XJUTudm/MBIMJtu9BQQtf4AvUMs/vFNWuFUvF48QyJhUcJ8tTOcKix5eZABTWNsE6Sa6ufj9tuDHPgKH7MPfLg==" saltValue="q/cEafPJMatfckudgwXSLA==" spinCount="100000" sheet="1" objects="1" scenarios="1" insertColumns="0" insertRows="0" selectLockedCells="1"/>
  <mergeCells count="2">
    <mergeCell ref="C1:M1"/>
    <mergeCell ref="B22:M22"/>
  </mergeCells>
  <conditionalFormatting sqref="B21:M21">
    <cfRule type="cellIs" dxfId="9" priority="1" operator="lessThan">
      <formula>0</formula>
    </cfRule>
    <cfRule type="cellIs" dxfId="8" priority="2" operator="lessThan">
      <formula>0</formula>
    </cfRule>
    <cfRule type="cellIs" dxfId="7" priority="3" operator="greater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F0BE-0FED-46AF-8969-C873FD971E77}">
  <dimension ref="A1:M29"/>
  <sheetViews>
    <sheetView showGridLines="0" zoomScaleNormal="100" workbookViewId="0">
      <selection activeCell="B27" sqref="B27"/>
    </sheetView>
  </sheetViews>
  <sheetFormatPr defaultRowHeight="14.4" x14ac:dyDescent="0.3"/>
  <cols>
    <col min="1" max="1" width="27.77734375" style="152" customWidth="1"/>
    <col min="2" max="13" width="12.77734375" style="152" customWidth="1"/>
    <col min="14" max="16384" width="8.88671875" style="152"/>
  </cols>
  <sheetData>
    <row r="1" spans="1:13" ht="102" customHeight="1" x14ac:dyDescent="0.3">
      <c r="C1" s="177" t="s">
        <v>44</v>
      </c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3" ht="11.4" customHeight="1" x14ac:dyDescent="0.3"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3" ht="20.399999999999999" customHeight="1" x14ac:dyDescent="0.3">
      <c r="A3" s="154" t="s">
        <v>49</v>
      </c>
    </row>
    <row r="4" spans="1:13" ht="20.399999999999999" customHeight="1" x14ac:dyDescent="0.3">
      <c r="A4" s="154"/>
    </row>
    <row r="5" spans="1:13" ht="75" customHeight="1" x14ac:dyDescent="0.45">
      <c r="A5" s="179" t="s">
        <v>26</v>
      </c>
      <c r="B5" s="180" t="s">
        <v>0</v>
      </c>
      <c r="C5" s="180" t="s">
        <v>1</v>
      </c>
      <c r="D5" s="180" t="s">
        <v>2</v>
      </c>
      <c r="E5" s="180" t="s">
        <v>3</v>
      </c>
      <c r="F5" s="180" t="s">
        <v>4</v>
      </c>
      <c r="G5" s="180" t="s">
        <v>5</v>
      </c>
      <c r="H5" s="180" t="s">
        <v>6</v>
      </c>
      <c r="I5" s="180" t="s">
        <v>7</v>
      </c>
      <c r="J5" s="180" t="s">
        <v>8</v>
      </c>
      <c r="K5" s="180" t="s">
        <v>9</v>
      </c>
      <c r="L5" s="180" t="s">
        <v>10</v>
      </c>
      <c r="M5" s="180" t="s">
        <v>11</v>
      </c>
    </row>
    <row r="6" spans="1:13" ht="34.950000000000003" customHeight="1" x14ac:dyDescent="0.3">
      <c r="A6" s="181" t="s">
        <v>20</v>
      </c>
      <c r="B6" s="2"/>
      <c r="C6" s="182">
        <f>B26</f>
        <v>0</v>
      </c>
      <c r="D6" s="182">
        <f t="shared" ref="D6:M6" si="0">C26</f>
        <v>0</v>
      </c>
      <c r="E6" s="182">
        <f t="shared" si="0"/>
        <v>0</v>
      </c>
      <c r="F6" s="182">
        <f t="shared" si="0"/>
        <v>0</v>
      </c>
      <c r="G6" s="182">
        <f t="shared" si="0"/>
        <v>0</v>
      </c>
      <c r="H6" s="182">
        <f t="shared" si="0"/>
        <v>0</v>
      </c>
      <c r="I6" s="182">
        <f t="shared" si="0"/>
        <v>0</v>
      </c>
      <c r="J6" s="182">
        <f t="shared" si="0"/>
        <v>0</v>
      </c>
      <c r="K6" s="182">
        <f t="shared" si="0"/>
        <v>0</v>
      </c>
      <c r="L6" s="182">
        <f t="shared" si="0"/>
        <v>0</v>
      </c>
      <c r="M6" s="182">
        <f t="shared" si="0"/>
        <v>0</v>
      </c>
    </row>
    <row r="7" spans="1:13" ht="34.950000000000003" customHeight="1" x14ac:dyDescent="0.3">
      <c r="A7" s="181" t="s">
        <v>12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34.950000000000003" customHeight="1" x14ac:dyDescent="0.3">
      <c r="A8" s="181" t="s">
        <v>21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34.950000000000003" customHeight="1" x14ac:dyDescent="0.3">
      <c r="A9" s="181" t="s">
        <v>13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34.950000000000003" customHeight="1" x14ac:dyDescent="0.3">
      <c r="A10" s="181" t="s">
        <v>22</v>
      </c>
      <c r="B10" s="182">
        <f>SUM(B6:B9)</f>
        <v>0</v>
      </c>
      <c r="C10" s="182">
        <f t="shared" ref="C10:M10" si="1">SUM(C6:C9)</f>
        <v>0</v>
      </c>
      <c r="D10" s="182">
        <f t="shared" si="1"/>
        <v>0</v>
      </c>
      <c r="E10" s="182">
        <f t="shared" si="1"/>
        <v>0</v>
      </c>
      <c r="F10" s="182">
        <f t="shared" si="1"/>
        <v>0</v>
      </c>
      <c r="G10" s="182">
        <f t="shared" si="1"/>
        <v>0</v>
      </c>
      <c r="H10" s="182">
        <f t="shared" si="1"/>
        <v>0</v>
      </c>
      <c r="I10" s="182">
        <f t="shared" si="1"/>
        <v>0</v>
      </c>
      <c r="J10" s="182">
        <f t="shared" si="1"/>
        <v>0</v>
      </c>
      <c r="K10" s="182">
        <f t="shared" si="1"/>
        <v>0</v>
      </c>
      <c r="L10" s="182">
        <f t="shared" si="1"/>
        <v>0</v>
      </c>
      <c r="M10" s="182">
        <f t="shared" si="1"/>
        <v>0</v>
      </c>
    </row>
    <row r="11" spans="1:13" ht="34.950000000000003" customHeight="1" x14ac:dyDescent="0.4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34.950000000000003" customHeight="1" x14ac:dyDescent="0.3">
      <c r="A12" s="181" t="s">
        <v>19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34.950000000000003" customHeight="1" x14ac:dyDescent="0.3">
      <c r="A13" s="181" t="s">
        <v>18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34.950000000000003" customHeight="1" x14ac:dyDescent="0.3">
      <c r="A14" s="3" t="s">
        <v>27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34.950000000000003" customHeight="1" x14ac:dyDescent="0.3">
      <c r="A15" s="3" t="s">
        <v>28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34.950000000000003" customHeight="1" x14ac:dyDescent="0.3">
      <c r="A16" s="3" t="s">
        <v>29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34.950000000000003" customHeight="1" x14ac:dyDescent="0.3">
      <c r="A17" s="3" t="s">
        <v>30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34.950000000000003" customHeight="1" x14ac:dyDescent="0.3">
      <c r="A18" s="3" t="s">
        <v>31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34.950000000000003" customHeight="1" x14ac:dyDescent="0.3">
      <c r="A19" s="181" t="s">
        <v>23</v>
      </c>
      <c r="B19" s="182">
        <f>SUM(B12:B18)</f>
        <v>0</v>
      </c>
      <c r="C19" s="182">
        <f t="shared" ref="C19:M19" si="2">SUM(C12:C18)</f>
        <v>0</v>
      </c>
      <c r="D19" s="182">
        <f t="shared" si="2"/>
        <v>0</v>
      </c>
      <c r="E19" s="182">
        <f t="shared" si="2"/>
        <v>0</v>
      </c>
      <c r="F19" s="182">
        <f t="shared" si="2"/>
        <v>0</v>
      </c>
      <c r="G19" s="182">
        <f t="shared" si="2"/>
        <v>0</v>
      </c>
      <c r="H19" s="182">
        <f t="shared" si="2"/>
        <v>0</v>
      </c>
      <c r="I19" s="182">
        <f t="shared" si="2"/>
        <v>0</v>
      </c>
      <c r="J19" s="182">
        <f t="shared" si="2"/>
        <v>0</v>
      </c>
      <c r="K19" s="182">
        <f t="shared" si="2"/>
        <v>0</v>
      </c>
      <c r="L19" s="182">
        <f t="shared" si="2"/>
        <v>0</v>
      </c>
      <c r="M19" s="182">
        <f t="shared" si="2"/>
        <v>0</v>
      </c>
    </row>
    <row r="20" spans="1:13" ht="34.950000000000003" customHeight="1" x14ac:dyDescent="0.45">
      <c r="A20" s="184"/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</row>
    <row r="21" spans="1:13" ht="34.950000000000003" customHeight="1" x14ac:dyDescent="0.3">
      <c r="A21" s="181" t="s">
        <v>24</v>
      </c>
      <c r="B21" s="185">
        <f>B10-B19</f>
        <v>0</v>
      </c>
      <c r="C21" s="185">
        <f t="shared" ref="C21:M21" si="3">C10-C19</f>
        <v>0</v>
      </c>
      <c r="D21" s="185">
        <f t="shared" si="3"/>
        <v>0</v>
      </c>
      <c r="E21" s="185">
        <f t="shared" si="3"/>
        <v>0</v>
      </c>
      <c r="F21" s="185">
        <f t="shared" si="3"/>
        <v>0</v>
      </c>
      <c r="G21" s="185">
        <f t="shared" si="3"/>
        <v>0</v>
      </c>
      <c r="H21" s="185">
        <f t="shared" si="3"/>
        <v>0</v>
      </c>
      <c r="I21" s="185">
        <f t="shared" si="3"/>
        <v>0</v>
      </c>
      <c r="J21" s="185">
        <f t="shared" si="3"/>
        <v>0</v>
      </c>
      <c r="K21" s="185">
        <f t="shared" si="3"/>
        <v>0</v>
      </c>
      <c r="L21" s="185">
        <f t="shared" si="3"/>
        <v>0</v>
      </c>
      <c r="M21" s="185">
        <f t="shared" si="3"/>
        <v>0</v>
      </c>
    </row>
    <row r="22" spans="1:13" ht="34.950000000000003" customHeight="1" x14ac:dyDescent="0.45">
      <c r="A22" s="184"/>
      <c r="B22" s="186" t="s">
        <v>65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</row>
    <row r="23" spans="1:13" ht="34.950000000000003" customHeight="1" x14ac:dyDescent="0.3">
      <c r="A23" s="181" t="s">
        <v>14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34.950000000000003" customHeight="1" x14ac:dyDescent="0.3">
      <c r="A24" s="181" t="s">
        <v>15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34.950000000000003" customHeight="1" x14ac:dyDescent="0.45">
      <c r="A25" s="184"/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</row>
    <row r="26" spans="1:13" ht="34.950000000000003" customHeight="1" x14ac:dyDescent="0.3">
      <c r="A26" s="181" t="s">
        <v>25</v>
      </c>
      <c r="B26" s="182">
        <f>B21+B23-B24</f>
        <v>0</v>
      </c>
      <c r="C26" s="182">
        <f t="shared" ref="C26:M26" si="4">C21+C23-C24</f>
        <v>0</v>
      </c>
      <c r="D26" s="182">
        <f t="shared" si="4"/>
        <v>0</v>
      </c>
      <c r="E26" s="182">
        <f t="shared" si="4"/>
        <v>0</v>
      </c>
      <c r="F26" s="182">
        <f t="shared" si="4"/>
        <v>0</v>
      </c>
      <c r="G26" s="182">
        <f t="shared" si="4"/>
        <v>0</v>
      </c>
      <c r="H26" s="182">
        <f t="shared" si="4"/>
        <v>0</v>
      </c>
      <c r="I26" s="182">
        <f t="shared" si="4"/>
        <v>0</v>
      </c>
      <c r="J26" s="182">
        <f t="shared" si="4"/>
        <v>0</v>
      </c>
      <c r="K26" s="182">
        <f t="shared" si="4"/>
        <v>0</v>
      </c>
      <c r="L26" s="182">
        <f t="shared" si="4"/>
        <v>0</v>
      </c>
      <c r="M26" s="182">
        <f t="shared" si="4"/>
        <v>0</v>
      </c>
    </row>
    <row r="27" spans="1:13" ht="34.950000000000003" customHeight="1" x14ac:dyDescent="0.3">
      <c r="A27" s="181" t="s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34.950000000000003" customHeight="1" x14ac:dyDescent="0.3">
      <c r="A28" s="181" t="s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3">
      <c r="A29" s="170"/>
    </row>
  </sheetData>
  <sheetProtection algorithmName="SHA-512" hashValue="40zPGahzHlp8/19tebM5/fvyykaRSH8An7Ve5q1Wyx3XgavPjL42zD8Ipy5751kftDDpu7YYjHY/p2b5cROOXg==" saltValue="9KA6rN1wl3FTR0BfTeeKVw==" spinCount="100000" sheet="1" objects="1" scenarios="1" insertColumns="0" insertRows="0" selectLockedCells="1"/>
  <mergeCells count="2">
    <mergeCell ref="C1:M1"/>
    <mergeCell ref="B22:M22"/>
  </mergeCells>
  <conditionalFormatting sqref="B21:M21">
    <cfRule type="cellIs" dxfId="4" priority="1" operator="lessThan">
      <formula>0</formula>
    </cfRule>
    <cfRule type="cellIs" dxfId="3" priority="2" operator="lessThan">
      <formula>0</formula>
    </cfRule>
    <cfRule type="cellIs" dxfId="2" priority="3" operator="greater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24D81-5660-4ECC-8793-254A1C729C0C}">
  <dimension ref="A1:O76"/>
  <sheetViews>
    <sheetView showGridLines="0" topLeftCell="A34" zoomScale="90" zoomScaleNormal="90" workbookViewId="0">
      <selection activeCell="C26" sqref="C26"/>
    </sheetView>
  </sheetViews>
  <sheetFormatPr defaultRowHeight="14.4" x14ac:dyDescent="0.3"/>
  <cols>
    <col min="1" max="1" width="8.88671875" style="22"/>
    <col min="2" max="2" width="29.88671875" style="22" customWidth="1"/>
    <col min="3" max="3" width="20.5546875" style="22" customWidth="1"/>
    <col min="4" max="4" width="10.44140625" style="22" customWidth="1"/>
    <col min="5" max="5" width="14.88671875" style="22" customWidth="1"/>
    <col min="6" max="6" width="8.88671875" style="22"/>
    <col min="7" max="7" width="0.77734375" style="22" customWidth="1"/>
    <col min="8" max="8" width="8.88671875" style="22"/>
    <col min="9" max="9" width="32" style="22" customWidth="1"/>
    <col min="10" max="10" width="20.44140625" style="43" customWidth="1"/>
    <col min="11" max="11" width="11.44140625" style="22" customWidth="1"/>
    <col min="12" max="12" width="16.88671875" style="44" customWidth="1"/>
    <col min="13" max="13" width="7.33203125" style="44" customWidth="1"/>
    <col min="14" max="14" width="13.6640625" style="22" bestFit="1" customWidth="1"/>
    <col min="15" max="16384" width="8.88671875" style="22"/>
  </cols>
  <sheetData>
    <row r="1" spans="1:13" ht="102" customHeight="1" x14ac:dyDescent="0.3">
      <c r="D1" s="40" t="s">
        <v>94</v>
      </c>
      <c r="E1" s="40"/>
      <c r="F1" s="40"/>
      <c r="G1" s="40"/>
      <c r="H1" s="40"/>
      <c r="I1" s="40"/>
      <c r="J1" s="40"/>
      <c r="K1" s="40"/>
      <c r="L1" s="40"/>
      <c r="M1" s="41"/>
    </row>
    <row r="3" spans="1:13" x14ac:dyDescent="0.3">
      <c r="A3" s="42" t="s">
        <v>100</v>
      </c>
    </row>
    <row r="4" spans="1:13" ht="36" x14ac:dyDescent="0.65">
      <c r="A4" s="120">
        <v>1</v>
      </c>
      <c r="B4" s="45" t="s">
        <v>66</v>
      </c>
      <c r="C4" s="45">
        <v>2018</v>
      </c>
    </row>
    <row r="5" spans="1:13" ht="15" thickBot="1" x14ac:dyDescent="0.35">
      <c r="B5" s="45"/>
      <c r="C5" s="45"/>
    </row>
    <row r="6" spans="1:13" ht="20.399999999999999" customHeight="1" x14ac:dyDescent="0.3">
      <c r="B6" s="46" t="s">
        <v>67</v>
      </c>
      <c r="C6" s="109">
        <v>800000</v>
      </c>
      <c r="D6" s="47"/>
      <c r="E6" s="48" t="s">
        <v>79</v>
      </c>
    </row>
    <row r="7" spans="1:13" ht="8.4" customHeight="1" x14ac:dyDescent="0.3">
      <c r="B7" s="49"/>
      <c r="C7" s="50"/>
      <c r="D7" s="51"/>
      <c r="E7" s="52"/>
    </row>
    <row r="8" spans="1:13" ht="22.2" customHeight="1" thickBot="1" x14ac:dyDescent="0.4">
      <c r="B8" s="53" t="s">
        <v>81</v>
      </c>
      <c r="C8" s="110">
        <v>40000</v>
      </c>
      <c r="D8" s="54"/>
      <c r="E8" s="55">
        <f>C8/C6</f>
        <v>0.05</v>
      </c>
    </row>
    <row r="9" spans="1:13" ht="15" thickBot="1" x14ac:dyDescent="0.35">
      <c r="C9" s="56"/>
    </row>
    <row r="10" spans="1:13" x14ac:dyDescent="0.3">
      <c r="B10" s="57"/>
      <c r="C10" s="58"/>
      <c r="D10" s="59"/>
      <c r="E10" s="59"/>
      <c r="F10" s="59"/>
      <c r="G10" s="59"/>
      <c r="H10" s="59"/>
      <c r="I10" s="59"/>
      <c r="J10" s="60"/>
      <c r="K10" s="59"/>
      <c r="L10" s="61"/>
      <c r="M10" s="62"/>
    </row>
    <row r="11" spans="1:13" s="63" customFormat="1" ht="21.6" thickBot="1" x14ac:dyDescent="0.45">
      <c r="B11" s="64" t="s">
        <v>68</v>
      </c>
      <c r="C11" s="65"/>
      <c r="D11" s="66"/>
      <c r="E11" s="67" t="s">
        <v>79</v>
      </c>
      <c r="F11" s="66"/>
      <c r="G11" s="66"/>
      <c r="H11" s="66"/>
      <c r="I11" s="66" t="s">
        <v>84</v>
      </c>
      <c r="J11" s="65"/>
      <c r="K11" s="66"/>
      <c r="L11" s="68" t="s">
        <v>79</v>
      </c>
      <c r="M11" s="69"/>
    </row>
    <row r="12" spans="1:13" ht="15" thickBot="1" x14ac:dyDescent="0.35">
      <c r="B12" s="46"/>
      <c r="C12" s="70"/>
      <c r="D12" s="71"/>
      <c r="E12" s="72"/>
      <c r="F12" s="47"/>
      <c r="G12" s="73"/>
      <c r="H12" s="47"/>
      <c r="I12" s="47"/>
      <c r="J12" s="70"/>
      <c r="K12" s="47"/>
      <c r="L12" s="74"/>
      <c r="M12" s="75"/>
    </row>
    <row r="13" spans="1:13" ht="15" thickBot="1" x14ac:dyDescent="0.35">
      <c r="B13" s="76" t="s">
        <v>69</v>
      </c>
      <c r="C13" s="111">
        <v>16000</v>
      </c>
      <c r="D13" s="77"/>
      <c r="E13" s="78">
        <f>C13/$C$6</f>
        <v>0.02</v>
      </c>
      <c r="F13" s="79"/>
      <c r="G13" s="51"/>
      <c r="H13" s="79"/>
      <c r="I13" s="80" t="s">
        <v>85</v>
      </c>
      <c r="J13" s="111"/>
      <c r="K13" s="79"/>
      <c r="L13" s="78">
        <f>J13/$C$6</f>
        <v>0</v>
      </c>
      <c r="M13" s="81"/>
    </row>
    <row r="14" spans="1:13" ht="15" thickBot="1" x14ac:dyDescent="0.35">
      <c r="B14" s="76"/>
      <c r="C14" s="82"/>
      <c r="D14" s="77"/>
      <c r="E14" s="83"/>
      <c r="F14" s="79"/>
      <c r="G14" s="51"/>
      <c r="H14" s="79"/>
      <c r="I14" s="80"/>
      <c r="J14" s="82"/>
      <c r="K14" s="79"/>
      <c r="L14" s="83"/>
      <c r="M14" s="81"/>
    </row>
    <row r="15" spans="1:13" ht="15" thickBot="1" x14ac:dyDescent="0.35">
      <c r="B15" s="76" t="s">
        <v>70</v>
      </c>
      <c r="C15" s="112">
        <v>200000</v>
      </c>
      <c r="D15" s="77"/>
      <c r="E15" s="78">
        <f>C15/$C$6</f>
        <v>0.25</v>
      </c>
      <c r="F15" s="79"/>
      <c r="G15" s="51"/>
      <c r="H15" s="79"/>
      <c r="I15" s="80" t="s">
        <v>19</v>
      </c>
      <c r="J15" s="112">
        <v>136000</v>
      </c>
      <c r="K15" s="79"/>
      <c r="L15" s="78">
        <f>J15/$C$6</f>
        <v>0.17</v>
      </c>
      <c r="M15" s="81"/>
    </row>
    <row r="16" spans="1:13" ht="15" thickBot="1" x14ac:dyDescent="0.35">
      <c r="B16" s="76"/>
      <c r="C16" s="82"/>
      <c r="D16" s="77"/>
      <c r="E16" s="83"/>
      <c r="F16" s="79"/>
      <c r="G16" s="51"/>
      <c r="H16" s="79"/>
      <c r="I16" s="80"/>
      <c r="J16" s="82"/>
      <c r="K16" s="79"/>
      <c r="L16" s="83"/>
      <c r="M16" s="81"/>
    </row>
    <row r="17" spans="2:15" ht="15" thickBot="1" x14ac:dyDescent="0.35">
      <c r="B17" s="76" t="s">
        <v>71</v>
      </c>
      <c r="C17" s="112">
        <v>224000</v>
      </c>
      <c r="D17" s="77"/>
      <c r="E17" s="78">
        <f>C17/$C$6</f>
        <v>0.28000000000000003</v>
      </c>
      <c r="F17" s="79"/>
      <c r="G17" s="51"/>
      <c r="H17" s="79"/>
      <c r="I17" s="80" t="s">
        <v>86</v>
      </c>
      <c r="J17" s="112">
        <v>40000</v>
      </c>
      <c r="K17" s="79"/>
      <c r="L17" s="78">
        <f>J17/$C$6</f>
        <v>0.05</v>
      </c>
      <c r="M17" s="81"/>
    </row>
    <row r="18" spans="2:15" ht="15" thickBot="1" x14ac:dyDescent="0.35">
      <c r="B18" s="76"/>
      <c r="C18" s="82"/>
      <c r="D18" s="77"/>
      <c r="E18" s="83"/>
      <c r="F18" s="79"/>
      <c r="G18" s="51"/>
      <c r="H18" s="79"/>
      <c r="I18" s="80"/>
      <c r="J18" s="82"/>
      <c r="K18" s="79"/>
      <c r="L18" s="83"/>
      <c r="M18" s="81"/>
    </row>
    <row r="19" spans="2:15" ht="15" thickBot="1" x14ac:dyDescent="0.35">
      <c r="B19" s="76" t="s">
        <v>72</v>
      </c>
      <c r="C19" s="112">
        <v>0</v>
      </c>
      <c r="D19" s="77"/>
      <c r="E19" s="78">
        <f>C19/$C$6</f>
        <v>0</v>
      </c>
      <c r="F19" s="79"/>
      <c r="G19" s="51"/>
      <c r="H19" s="79"/>
      <c r="I19" s="80" t="s">
        <v>87</v>
      </c>
      <c r="J19" s="112">
        <v>0</v>
      </c>
      <c r="K19" s="79"/>
      <c r="L19" s="78">
        <f>J19/$C$6</f>
        <v>0</v>
      </c>
      <c r="M19" s="81"/>
    </row>
    <row r="20" spans="2:15" ht="15" thickBot="1" x14ac:dyDescent="0.35">
      <c r="B20" s="76"/>
      <c r="C20" s="82"/>
      <c r="D20" s="77"/>
      <c r="E20" s="83"/>
      <c r="F20" s="79"/>
      <c r="G20" s="51"/>
      <c r="H20" s="79"/>
      <c r="I20" s="80"/>
      <c r="J20" s="82"/>
      <c r="K20" s="79"/>
      <c r="L20" s="83"/>
      <c r="M20" s="81"/>
    </row>
    <row r="21" spans="2:15" ht="15" thickBot="1" x14ac:dyDescent="0.35">
      <c r="B21" s="76" t="s">
        <v>73</v>
      </c>
      <c r="C21" s="84">
        <f>SUM(C13:C20)</f>
        <v>440000</v>
      </c>
      <c r="D21" s="77"/>
      <c r="E21" s="78">
        <f>C21/$C$6</f>
        <v>0.55000000000000004</v>
      </c>
      <c r="F21" s="79"/>
      <c r="G21" s="51"/>
      <c r="H21" s="79"/>
      <c r="I21" s="80" t="s">
        <v>88</v>
      </c>
      <c r="J21" s="84">
        <f>SUM(J13:J20)</f>
        <v>176000</v>
      </c>
      <c r="K21" s="79"/>
      <c r="L21" s="78">
        <f>J21/$C$6</f>
        <v>0.22</v>
      </c>
      <c r="M21" s="81"/>
    </row>
    <row r="22" spans="2:15" x14ac:dyDescent="0.3">
      <c r="B22" s="76"/>
      <c r="C22" s="82"/>
      <c r="D22" s="77"/>
      <c r="E22" s="85"/>
      <c r="F22" s="79"/>
      <c r="G22" s="51"/>
      <c r="H22" s="79"/>
      <c r="I22" s="80"/>
      <c r="J22" s="82"/>
      <c r="K22" s="79"/>
      <c r="L22" s="86"/>
      <c r="M22" s="87"/>
    </row>
    <row r="23" spans="2:15" x14ac:dyDescent="0.3">
      <c r="B23" s="76"/>
      <c r="C23" s="82"/>
      <c r="D23" s="77"/>
      <c r="E23" s="77"/>
      <c r="F23" s="79"/>
      <c r="G23" s="51"/>
      <c r="H23" s="79"/>
      <c r="I23" s="80" t="s">
        <v>89</v>
      </c>
      <c r="J23" s="112">
        <v>234000</v>
      </c>
      <c r="K23" s="79"/>
      <c r="L23" s="86"/>
      <c r="M23" s="87"/>
    </row>
    <row r="24" spans="2:15" x14ac:dyDescent="0.3">
      <c r="B24" s="76" t="s">
        <v>74</v>
      </c>
      <c r="C24" s="112">
        <v>0</v>
      </c>
      <c r="D24" s="77"/>
      <c r="E24" s="77"/>
      <c r="F24" s="79"/>
      <c r="G24" s="51"/>
      <c r="H24" s="79"/>
      <c r="I24" s="80"/>
      <c r="J24" s="82"/>
      <c r="K24" s="79"/>
      <c r="L24" s="86"/>
      <c r="M24" s="87"/>
    </row>
    <row r="25" spans="2:15" ht="15" thickBot="1" x14ac:dyDescent="0.35">
      <c r="B25" s="76"/>
      <c r="C25" s="82"/>
      <c r="D25" s="77"/>
      <c r="E25" s="77"/>
      <c r="F25" s="79"/>
      <c r="G25" s="51"/>
      <c r="H25" s="79"/>
      <c r="I25" s="88" t="s">
        <v>90</v>
      </c>
      <c r="J25" s="89">
        <f>SUM(J21:J24)</f>
        <v>410000</v>
      </c>
      <c r="K25" s="54"/>
      <c r="L25" s="86"/>
      <c r="M25" s="87"/>
    </row>
    <row r="26" spans="2:15" x14ac:dyDescent="0.3">
      <c r="B26" s="76" t="s">
        <v>75</v>
      </c>
      <c r="C26" s="112"/>
      <c r="D26" s="77"/>
      <c r="E26" s="77"/>
      <c r="F26" s="79"/>
      <c r="G26" s="51"/>
      <c r="H26" s="79"/>
      <c r="I26" s="80"/>
      <c r="J26" s="82"/>
      <c r="K26" s="79"/>
      <c r="L26" s="86"/>
      <c r="M26" s="87"/>
    </row>
    <row r="27" spans="2:15" x14ac:dyDescent="0.3">
      <c r="B27" s="76"/>
      <c r="C27" s="82"/>
      <c r="D27" s="77"/>
      <c r="E27" s="77"/>
      <c r="F27" s="79"/>
      <c r="G27" s="51"/>
      <c r="H27" s="79"/>
      <c r="I27" s="80" t="s">
        <v>91</v>
      </c>
      <c r="J27" s="112">
        <v>506000</v>
      </c>
      <c r="K27" s="79"/>
      <c r="L27" s="86"/>
      <c r="M27" s="87"/>
    </row>
    <row r="28" spans="2:15" x14ac:dyDescent="0.3">
      <c r="B28" s="76" t="s">
        <v>76</v>
      </c>
      <c r="C28" s="112">
        <v>256000</v>
      </c>
      <c r="D28" s="77"/>
      <c r="E28" s="77"/>
      <c r="F28" s="79"/>
      <c r="G28" s="51"/>
      <c r="H28" s="79"/>
      <c r="I28" s="80"/>
      <c r="J28" s="82"/>
      <c r="K28" s="79"/>
      <c r="L28" s="86"/>
      <c r="M28" s="87"/>
    </row>
    <row r="29" spans="2:15" x14ac:dyDescent="0.3">
      <c r="B29" s="76"/>
      <c r="C29" s="82"/>
      <c r="D29" s="77"/>
      <c r="E29" s="77"/>
      <c r="F29" s="79"/>
      <c r="G29" s="51"/>
      <c r="H29" s="79"/>
      <c r="I29" s="80" t="s">
        <v>92</v>
      </c>
      <c r="J29" s="112">
        <v>0</v>
      </c>
      <c r="K29" s="79"/>
      <c r="L29" s="86"/>
      <c r="M29" s="87"/>
      <c r="N29" s="90"/>
      <c r="O29" s="90"/>
    </row>
    <row r="30" spans="2:15" x14ac:dyDescent="0.3">
      <c r="B30" s="76" t="s">
        <v>77</v>
      </c>
      <c r="C30" s="112">
        <v>220000</v>
      </c>
      <c r="D30" s="77"/>
      <c r="E30" s="77"/>
      <c r="F30" s="79"/>
      <c r="G30" s="51"/>
      <c r="H30" s="79"/>
      <c r="I30" s="80"/>
      <c r="J30" s="82"/>
      <c r="K30" s="79"/>
      <c r="L30" s="86"/>
      <c r="M30" s="87"/>
    </row>
    <row r="31" spans="2:15" ht="15" thickBot="1" x14ac:dyDescent="0.35">
      <c r="B31" s="76"/>
      <c r="C31" s="82"/>
      <c r="D31" s="77"/>
      <c r="E31" s="77"/>
      <c r="F31" s="79"/>
      <c r="G31" s="51"/>
      <c r="H31" s="79"/>
      <c r="I31" s="88" t="s">
        <v>93</v>
      </c>
      <c r="J31" s="91">
        <f>SUM(J27:J30)</f>
        <v>506000</v>
      </c>
      <c r="K31" s="54"/>
      <c r="L31" s="86"/>
      <c r="M31" s="87"/>
    </row>
    <row r="32" spans="2:15" x14ac:dyDescent="0.3">
      <c r="B32" s="76"/>
      <c r="C32" s="82"/>
      <c r="D32" s="77"/>
      <c r="E32" s="77"/>
      <c r="F32" s="79"/>
      <c r="G32" s="51"/>
      <c r="H32" s="79"/>
      <c r="I32" s="80"/>
      <c r="J32" s="82"/>
      <c r="K32" s="79"/>
      <c r="L32" s="86"/>
      <c r="M32" s="87"/>
    </row>
    <row r="33" spans="1:14" ht="15" thickBot="1" x14ac:dyDescent="0.35">
      <c r="B33" s="92" t="s">
        <v>78</v>
      </c>
      <c r="C33" s="89">
        <f>SUM(C21:C32)</f>
        <v>916000</v>
      </c>
      <c r="D33" s="93"/>
      <c r="E33" s="77"/>
      <c r="F33" s="79"/>
      <c r="G33" s="51"/>
      <c r="H33" s="79"/>
      <c r="I33" s="94" t="s">
        <v>82</v>
      </c>
      <c r="J33" s="89">
        <f>J31+J25</f>
        <v>916000</v>
      </c>
      <c r="K33" s="95"/>
      <c r="L33" s="86"/>
      <c r="M33" s="87"/>
    </row>
    <row r="34" spans="1:14" ht="15.6" thickTop="1" thickBot="1" x14ac:dyDescent="0.35">
      <c r="B34" s="76"/>
      <c r="C34" s="77"/>
      <c r="D34" s="77"/>
      <c r="E34" s="77"/>
      <c r="F34" s="79"/>
      <c r="G34" s="51"/>
      <c r="H34" s="79"/>
      <c r="I34" s="80"/>
      <c r="J34" s="96"/>
      <c r="K34" s="79"/>
      <c r="L34" s="86"/>
      <c r="M34" s="87"/>
    </row>
    <row r="35" spans="1:14" ht="15" thickBot="1" x14ac:dyDescent="0.35">
      <c r="B35" s="76" t="s">
        <v>80</v>
      </c>
      <c r="C35" s="77"/>
      <c r="D35" s="77"/>
      <c r="E35" s="97">
        <f>E21</f>
        <v>0.55000000000000004</v>
      </c>
      <c r="F35" s="79"/>
      <c r="G35" s="51"/>
      <c r="H35" s="79"/>
      <c r="I35" s="80" t="s">
        <v>83</v>
      </c>
      <c r="J35" s="96"/>
      <c r="K35" s="79"/>
      <c r="L35" s="98">
        <f>L21</f>
        <v>0.22</v>
      </c>
      <c r="M35" s="81"/>
    </row>
    <row r="36" spans="1:14" ht="15" thickBot="1" x14ac:dyDescent="0.35">
      <c r="B36" s="53"/>
      <c r="C36" s="99"/>
      <c r="D36" s="99"/>
      <c r="E36" s="99"/>
      <c r="F36" s="54"/>
      <c r="G36" s="100"/>
      <c r="H36" s="54"/>
      <c r="I36" s="54"/>
      <c r="J36" s="101"/>
      <c r="K36" s="54"/>
      <c r="L36" s="102"/>
      <c r="M36" s="103"/>
    </row>
    <row r="38" spans="1:14" ht="6.6" customHeight="1" x14ac:dyDescent="0.3">
      <c r="A38" s="117"/>
      <c r="B38" s="117"/>
      <c r="C38" s="117"/>
      <c r="D38" s="117"/>
      <c r="E38" s="117"/>
      <c r="F38" s="117"/>
      <c r="G38" s="117"/>
      <c r="H38" s="117"/>
      <c r="I38" s="117"/>
      <c r="J38" s="118"/>
      <c r="K38" s="117"/>
      <c r="L38" s="119"/>
      <c r="M38" s="119"/>
      <c r="N38" s="117"/>
    </row>
    <row r="39" spans="1:14" ht="36" x14ac:dyDescent="0.3">
      <c r="A39" s="115">
        <v>2</v>
      </c>
      <c r="B39" s="116" t="s">
        <v>95</v>
      </c>
      <c r="C39" s="116">
        <v>2019</v>
      </c>
    </row>
    <row r="40" spans="1:14" ht="15" thickBot="1" x14ac:dyDescent="0.35">
      <c r="B40" s="45"/>
      <c r="C40" s="45"/>
    </row>
    <row r="41" spans="1:14" ht="18.600000000000001" thickBot="1" x14ac:dyDescent="0.4">
      <c r="B41" s="45" t="s">
        <v>96</v>
      </c>
      <c r="C41" s="113">
        <v>0.75</v>
      </c>
      <c r="I41" s="104" t="s">
        <v>98</v>
      </c>
      <c r="J41" s="104"/>
      <c r="K41" s="104"/>
      <c r="L41" s="104"/>
    </row>
    <row r="42" spans="1:14" x14ac:dyDescent="0.3">
      <c r="B42" s="123" t="s">
        <v>101</v>
      </c>
      <c r="I42" s="105">
        <f>C71-J73</f>
        <v>128000</v>
      </c>
      <c r="J42" s="105"/>
      <c r="K42" s="105"/>
      <c r="L42" s="105"/>
    </row>
    <row r="43" spans="1:14" ht="15.6" customHeight="1" thickBot="1" x14ac:dyDescent="0.35">
      <c r="B43" s="45"/>
      <c r="C43" s="45"/>
      <c r="I43" s="105"/>
      <c r="J43" s="105"/>
      <c r="K43" s="105"/>
      <c r="L43" s="105"/>
    </row>
    <row r="44" spans="1:14" ht="23.4" customHeight="1" x14ac:dyDescent="0.3">
      <c r="B44" s="46" t="s">
        <v>67</v>
      </c>
      <c r="C44" s="60">
        <f>C6*(1+C41)</f>
        <v>1400000</v>
      </c>
      <c r="D44" s="47"/>
      <c r="E44" s="48" t="s">
        <v>79</v>
      </c>
    </row>
    <row r="45" spans="1:14" ht="9.6" customHeight="1" x14ac:dyDescent="0.3">
      <c r="B45" s="49"/>
      <c r="C45" s="50"/>
      <c r="D45" s="51"/>
      <c r="E45" s="52"/>
    </row>
    <row r="46" spans="1:14" ht="28.2" customHeight="1" thickBot="1" x14ac:dyDescent="0.4">
      <c r="B46" s="53" t="s">
        <v>81</v>
      </c>
      <c r="C46" s="106">
        <f>C44*E8</f>
        <v>70000</v>
      </c>
      <c r="D46" s="54"/>
      <c r="E46" s="55">
        <f>C46/C44</f>
        <v>0.05</v>
      </c>
    </row>
    <row r="47" spans="1:14" ht="15" thickBot="1" x14ac:dyDescent="0.35">
      <c r="C47" s="56"/>
    </row>
    <row r="48" spans="1:14" x14ac:dyDescent="0.3">
      <c r="B48" s="57"/>
      <c r="C48" s="58"/>
      <c r="D48" s="59"/>
      <c r="E48" s="59"/>
      <c r="F48" s="59"/>
      <c r="G48" s="59"/>
      <c r="H48" s="59"/>
      <c r="I48" s="59"/>
      <c r="J48" s="60"/>
      <c r="K48" s="59"/>
      <c r="L48" s="61"/>
      <c r="M48" s="62"/>
    </row>
    <row r="49" spans="2:13" ht="21.6" thickBot="1" x14ac:dyDescent="0.45">
      <c r="B49" s="64" t="s">
        <v>68</v>
      </c>
      <c r="C49" s="65"/>
      <c r="D49" s="66"/>
      <c r="E49" s="67" t="s">
        <v>79</v>
      </c>
      <c r="F49" s="66"/>
      <c r="G49" s="66"/>
      <c r="H49" s="66"/>
      <c r="I49" s="66" t="s">
        <v>84</v>
      </c>
      <c r="J49" s="65"/>
      <c r="K49" s="66"/>
      <c r="L49" s="68" t="s">
        <v>79</v>
      </c>
      <c r="M49" s="69"/>
    </row>
    <row r="50" spans="2:13" ht="15" thickBot="1" x14ac:dyDescent="0.35">
      <c r="B50" s="46"/>
      <c r="C50" s="70"/>
      <c r="D50" s="71"/>
      <c r="E50" s="72"/>
      <c r="F50" s="47"/>
      <c r="G50" s="73"/>
      <c r="H50" s="47"/>
      <c r="I50" s="47"/>
      <c r="J50" s="70"/>
      <c r="K50" s="47"/>
      <c r="L50" s="74"/>
      <c r="M50" s="75"/>
    </row>
    <row r="51" spans="2:13" ht="18.600000000000001" thickBot="1" x14ac:dyDescent="0.4">
      <c r="B51" s="76" t="s">
        <v>69</v>
      </c>
      <c r="C51" s="121">
        <f>C44*E51</f>
        <v>28000</v>
      </c>
      <c r="D51" s="77"/>
      <c r="E51" s="78">
        <f>E13</f>
        <v>0.02</v>
      </c>
      <c r="F51" s="79"/>
      <c r="G51" s="51"/>
      <c r="H51" s="79"/>
      <c r="I51" s="107" t="s">
        <v>97</v>
      </c>
      <c r="J51" s="114"/>
      <c r="K51" s="79"/>
      <c r="L51" s="108" t="s">
        <v>99</v>
      </c>
      <c r="M51" s="81"/>
    </row>
    <row r="52" spans="2:13" ht="15" thickBot="1" x14ac:dyDescent="0.35">
      <c r="B52" s="76"/>
      <c r="C52" s="82"/>
      <c r="D52" s="77"/>
      <c r="E52" s="83"/>
      <c r="F52" s="79"/>
      <c r="G52" s="51"/>
      <c r="H52" s="79"/>
      <c r="I52" s="79"/>
      <c r="J52" s="96"/>
      <c r="K52" s="79"/>
      <c r="L52" s="86"/>
      <c r="M52" s="81"/>
    </row>
    <row r="53" spans="2:13" ht="15" thickBot="1" x14ac:dyDescent="0.35">
      <c r="B53" s="76" t="s">
        <v>70</v>
      </c>
      <c r="C53" s="84">
        <f>C44*E53</f>
        <v>350000</v>
      </c>
      <c r="D53" s="77"/>
      <c r="E53" s="78">
        <f>E15</f>
        <v>0.25</v>
      </c>
      <c r="F53" s="79"/>
      <c r="G53" s="51"/>
      <c r="H53" s="79"/>
      <c r="I53" s="80" t="s">
        <v>85</v>
      </c>
      <c r="J53" s="121">
        <f>C44*L53</f>
        <v>0</v>
      </c>
      <c r="K53" s="79"/>
      <c r="L53" s="78">
        <f>L13</f>
        <v>0</v>
      </c>
      <c r="M53" s="81"/>
    </row>
    <row r="54" spans="2:13" ht="15" thickBot="1" x14ac:dyDescent="0.35">
      <c r="B54" s="76"/>
      <c r="C54" s="82"/>
      <c r="D54" s="77"/>
      <c r="E54" s="83"/>
      <c r="F54" s="79"/>
      <c r="G54" s="51"/>
      <c r="H54" s="79"/>
      <c r="I54" s="80"/>
      <c r="J54" s="82"/>
      <c r="K54" s="79"/>
      <c r="L54" s="83"/>
      <c r="M54" s="81"/>
    </row>
    <row r="55" spans="2:13" ht="15" thickBot="1" x14ac:dyDescent="0.35">
      <c r="B55" s="76" t="s">
        <v>71</v>
      </c>
      <c r="C55" s="84">
        <f>C44*E55</f>
        <v>392000.00000000006</v>
      </c>
      <c r="D55" s="77"/>
      <c r="E55" s="78">
        <f>E17</f>
        <v>0.28000000000000003</v>
      </c>
      <c r="F55" s="79"/>
      <c r="G55" s="51"/>
      <c r="H55" s="79"/>
      <c r="I55" s="80" t="s">
        <v>19</v>
      </c>
      <c r="J55" s="84">
        <f>C44*L55</f>
        <v>238000.00000000003</v>
      </c>
      <c r="K55" s="79"/>
      <c r="L55" s="78">
        <f>L15</f>
        <v>0.17</v>
      </c>
      <c r="M55" s="81"/>
    </row>
    <row r="56" spans="2:13" ht="15" thickBot="1" x14ac:dyDescent="0.35">
      <c r="B56" s="76"/>
      <c r="C56" s="82"/>
      <c r="D56" s="77"/>
      <c r="E56" s="83"/>
      <c r="F56" s="79"/>
      <c r="G56" s="51"/>
      <c r="H56" s="79"/>
      <c r="I56" s="80"/>
      <c r="J56" s="82"/>
      <c r="K56" s="79"/>
      <c r="L56" s="83"/>
      <c r="M56" s="81"/>
    </row>
    <row r="57" spans="2:13" ht="15" thickBot="1" x14ac:dyDescent="0.35">
      <c r="B57" s="76" t="s">
        <v>72</v>
      </c>
      <c r="C57" s="84">
        <f>C44*E57</f>
        <v>0</v>
      </c>
      <c r="D57" s="77"/>
      <c r="E57" s="78">
        <f>E19</f>
        <v>0</v>
      </c>
      <c r="F57" s="79"/>
      <c r="G57" s="51"/>
      <c r="H57" s="79"/>
      <c r="I57" s="80" t="s">
        <v>86</v>
      </c>
      <c r="J57" s="84">
        <f>C44*L57</f>
        <v>70000</v>
      </c>
      <c r="K57" s="79"/>
      <c r="L57" s="78">
        <f>L17</f>
        <v>0.05</v>
      </c>
      <c r="M57" s="81"/>
    </row>
    <row r="58" spans="2:13" ht="15" thickBot="1" x14ac:dyDescent="0.35">
      <c r="B58" s="76"/>
      <c r="C58" s="82"/>
      <c r="D58" s="77"/>
      <c r="E58" s="83"/>
      <c r="F58" s="79"/>
      <c r="G58" s="51"/>
      <c r="H58" s="79"/>
      <c r="I58" s="80"/>
      <c r="J58" s="82"/>
      <c r="K58" s="79"/>
      <c r="L58" s="83"/>
      <c r="M58" s="81"/>
    </row>
    <row r="59" spans="2:13" ht="15" thickBot="1" x14ac:dyDescent="0.35">
      <c r="B59" s="76" t="s">
        <v>73</v>
      </c>
      <c r="C59" s="84">
        <f>SUM(C51:C58)</f>
        <v>770000</v>
      </c>
      <c r="D59" s="77"/>
      <c r="E59" s="78">
        <f>SUM(E51:E58)</f>
        <v>0.55000000000000004</v>
      </c>
      <c r="F59" s="79"/>
      <c r="G59" s="51"/>
      <c r="H59" s="79"/>
      <c r="I59" s="80" t="s">
        <v>87</v>
      </c>
      <c r="J59" s="84">
        <f>C44*L59</f>
        <v>0</v>
      </c>
      <c r="K59" s="79"/>
      <c r="L59" s="78">
        <f>L19</f>
        <v>0</v>
      </c>
      <c r="M59" s="81"/>
    </row>
    <row r="60" spans="2:13" ht="15" thickBot="1" x14ac:dyDescent="0.35">
      <c r="B60" s="76"/>
      <c r="C60" s="82"/>
      <c r="D60" s="77"/>
      <c r="E60" s="85"/>
      <c r="F60" s="79"/>
      <c r="G60" s="51"/>
      <c r="H60" s="79"/>
      <c r="I60" s="80"/>
      <c r="J60" s="82"/>
      <c r="K60" s="79"/>
      <c r="L60" s="83"/>
      <c r="M60" s="81"/>
    </row>
    <row r="61" spans="2:13" ht="15" thickBot="1" x14ac:dyDescent="0.35">
      <c r="B61" s="76"/>
      <c r="C61" s="82"/>
      <c r="D61" s="77"/>
      <c r="E61" s="77"/>
      <c r="F61" s="79"/>
      <c r="G61" s="51"/>
      <c r="H61" s="79"/>
      <c r="I61" s="80" t="s">
        <v>88</v>
      </c>
      <c r="J61" s="84">
        <f>SUM(J51:J60)</f>
        <v>308000</v>
      </c>
      <c r="K61" s="79"/>
      <c r="L61" s="78">
        <f>SUM(L53:L60)</f>
        <v>0.22000000000000003</v>
      </c>
      <c r="M61" s="81"/>
    </row>
    <row r="62" spans="2:13" x14ac:dyDescent="0.3">
      <c r="B62" s="76" t="s">
        <v>74</v>
      </c>
      <c r="C62" s="112"/>
      <c r="D62" s="77"/>
      <c r="E62" s="77"/>
      <c r="F62" s="79"/>
      <c r="G62" s="51"/>
      <c r="H62" s="79"/>
      <c r="I62" s="80"/>
      <c r="J62" s="82"/>
      <c r="K62" s="79"/>
      <c r="L62" s="86"/>
      <c r="M62" s="87"/>
    </row>
    <row r="63" spans="2:13" x14ac:dyDescent="0.3">
      <c r="B63" s="76"/>
      <c r="C63" s="82"/>
      <c r="D63" s="77"/>
      <c r="E63" s="77"/>
      <c r="F63" s="79"/>
      <c r="G63" s="51"/>
      <c r="H63" s="79"/>
      <c r="I63" s="80" t="s">
        <v>89</v>
      </c>
      <c r="J63" s="112">
        <v>234000</v>
      </c>
      <c r="K63" s="79"/>
      <c r="L63" s="86"/>
      <c r="M63" s="87"/>
    </row>
    <row r="64" spans="2:13" x14ac:dyDescent="0.3">
      <c r="B64" s="76" t="s">
        <v>75</v>
      </c>
      <c r="C64" s="112"/>
      <c r="D64" s="77"/>
      <c r="E64" s="77"/>
      <c r="F64" s="79"/>
      <c r="G64" s="51"/>
      <c r="H64" s="79"/>
      <c r="I64" s="80"/>
      <c r="J64" s="82"/>
      <c r="K64" s="79"/>
      <c r="L64" s="86"/>
      <c r="M64" s="87"/>
    </row>
    <row r="65" spans="2:13" ht="15" thickBot="1" x14ac:dyDescent="0.35">
      <c r="B65" s="76"/>
      <c r="C65" s="82"/>
      <c r="D65" s="77"/>
      <c r="E65" s="77"/>
      <c r="F65" s="79"/>
      <c r="G65" s="51"/>
      <c r="H65" s="79"/>
      <c r="I65" s="88" t="s">
        <v>90</v>
      </c>
      <c r="J65" s="89">
        <f>J63+J61</f>
        <v>542000</v>
      </c>
      <c r="K65" s="54"/>
      <c r="L65" s="86"/>
      <c r="M65" s="87"/>
    </row>
    <row r="66" spans="2:13" x14ac:dyDescent="0.3">
      <c r="B66" s="76" t="s">
        <v>76</v>
      </c>
      <c r="C66" s="112">
        <v>256000</v>
      </c>
      <c r="D66" s="77"/>
      <c r="E66" s="77"/>
      <c r="F66" s="79"/>
      <c r="G66" s="51"/>
      <c r="H66" s="79"/>
      <c r="I66" s="80"/>
      <c r="J66" s="82"/>
      <c r="K66" s="79"/>
      <c r="L66" s="86"/>
      <c r="M66" s="87"/>
    </row>
    <row r="67" spans="2:13" x14ac:dyDescent="0.3">
      <c r="B67" s="76"/>
      <c r="C67" s="82"/>
      <c r="D67" s="77"/>
      <c r="E67" s="77"/>
      <c r="F67" s="79"/>
      <c r="G67" s="51"/>
      <c r="H67" s="79"/>
      <c r="I67" s="80" t="s">
        <v>91</v>
      </c>
      <c r="J67" s="112">
        <v>506000</v>
      </c>
      <c r="K67" s="79"/>
      <c r="L67" s="86"/>
      <c r="M67" s="87"/>
    </row>
    <row r="68" spans="2:13" x14ac:dyDescent="0.3">
      <c r="B68" s="76" t="s">
        <v>77</v>
      </c>
      <c r="C68" s="112">
        <v>220000</v>
      </c>
      <c r="D68" s="77"/>
      <c r="E68" s="77"/>
      <c r="F68" s="79"/>
      <c r="G68" s="51"/>
      <c r="H68" s="79"/>
      <c r="I68" s="80"/>
      <c r="J68" s="82"/>
      <c r="K68" s="79"/>
      <c r="L68" s="86"/>
      <c r="M68" s="87"/>
    </row>
    <row r="69" spans="2:13" ht="27" customHeight="1" x14ac:dyDescent="0.3">
      <c r="B69" s="76"/>
      <c r="C69" s="122"/>
      <c r="D69" s="77"/>
      <c r="E69" s="77"/>
      <c r="F69" s="79"/>
      <c r="G69" s="51"/>
      <c r="H69" s="79"/>
      <c r="I69" s="80" t="s">
        <v>92</v>
      </c>
      <c r="J69" s="84">
        <f>J29+C46</f>
        <v>70000</v>
      </c>
      <c r="K69" s="150" t="s">
        <v>115</v>
      </c>
      <c r="L69" s="151"/>
      <c r="M69" s="87"/>
    </row>
    <row r="70" spans="2:13" x14ac:dyDescent="0.3">
      <c r="B70" s="76"/>
      <c r="C70" s="82"/>
      <c r="D70" s="77"/>
      <c r="E70" s="77"/>
      <c r="F70" s="79"/>
      <c r="G70" s="51"/>
      <c r="H70" s="79"/>
      <c r="I70" s="80"/>
      <c r="J70" s="82"/>
      <c r="K70" s="79"/>
      <c r="L70" s="86"/>
      <c r="M70" s="87"/>
    </row>
    <row r="71" spans="2:13" ht="15" thickBot="1" x14ac:dyDescent="0.35">
      <c r="B71" s="92" t="s">
        <v>78</v>
      </c>
      <c r="C71" s="89">
        <f>SUM(C59:C70)</f>
        <v>1246000</v>
      </c>
      <c r="D71" s="93"/>
      <c r="E71" s="77"/>
      <c r="F71" s="79"/>
      <c r="G71" s="51"/>
      <c r="H71" s="79"/>
      <c r="I71" s="88" t="s">
        <v>93</v>
      </c>
      <c r="J71" s="91">
        <f>SUM(J67:J70)</f>
        <v>576000</v>
      </c>
      <c r="K71" s="54"/>
      <c r="L71" s="86"/>
      <c r="M71" s="87"/>
    </row>
    <row r="72" spans="2:13" ht="15.6" thickTop="1" thickBot="1" x14ac:dyDescent="0.35">
      <c r="B72" s="76"/>
      <c r="C72" s="77"/>
      <c r="D72" s="77"/>
      <c r="E72" s="77"/>
      <c r="F72" s="79"/>
      <c r="G72" s="51"/>
      <c r="H72" s="79"/>
      <c r="I72" s="80"/>
      <c r="J72" s="82"/>
      <c r="K72" s="79"/>
      <c r="L72" s="86"/>
      <c r="M72" s="87"/>
    </row>
    <row r="73" spans="2:13" ht="15" thickBot="1" x14ac:dyDescent="0.35">
      <c r="B73" s="76" t="s">
        <v>80</v>
      </c>
      <c r="C73" s="77"/>
      <c r="D73" s="77"/>
      <c r="E73" s="97">
        <f>E59</f>
        <v>0.55000000000000004</v>
      </c>
      <c r="F73" s="79"/>
      <c r="G73" s="51"/>
      <c r="H73" s="79"/>
      <c r="I73" s="94" t="s">
        <v>82</v>
      </c>
      <c r="J73" s="89">
        <f>J71+J65</f>
        <v>1118000</v>
      </c>
      <c r="K73" s="95"/>
      <c r="L73" s="86"/>
      <c r="M73" s="87"/>
    </row>
    <row r="74" spans="2:13" ht="15" thickBot="1" x14ac:dyDescent="0.35">
      <c r="B74" s="188"/>
      <c r="F74" s="79"/>
      <c r="G74" s="51"/>
      <c r="H74" s="79"/>
      <c r="I74" s="80"/>
      <c r="J74" s="96"/>
      <c r="K74" s="79"/>
      <c r="L74" s="86"/>
      <c r="M74" s="87"/>
    </row>
    <row r="75" spans="2:13" ht="15" thickBot="1" x14ac:dyDescent="0.35">
      <c r="B75" s="188"/>
      <c r="F75" s="79"/>
      <c r="G75" s="51"/>
      <c r="H75" s="79"/>
      <c r="I75" s="80" t="s">
        <v>83</v>
      </c>
      <c r="J75" s="96"/>
      <c r="K75" s="79"/>
      <c r="L75" s="98">
        <f>L61</f>
        <v>0.22000000000000003</v>
      </c>
      <c r="M75" s="81"/>
    </row>
    <row r="76" spans="2:13" ht="15" thickBot="1" x14ac:dyDescent="0.35">
      <c r="B76" s="53"/>
      <c r="C76" s="99"/>
      <c r="D76" s="99"/>
      <c r="E76" s="99"/>
      <c r="F76" s="54"/>
      <c r="G76" s="100"/>
      <c r="H76" s="54"/>
      <c r="I76" s="54"/>
      <c r="J76" s="101"/>
      <c r="K76" s="54"/>
      <c r="L76" s="102"/>
      <c r="M76" s="103"/>
    </row>
  </sheetData>
  <sheetProtection algorithmName="SHA-512" hashValue="h70TBX1yM0BFIwe8dF7eo3paw0YAYKYo/FYAtHAGnYiuRWAIxov1lEl2zwl4rphs1kNNPJm5gZm9uzmehqrI/A==" saltValue="czXHqXyWd5KJlRv+W1lx8Q==" spinCount="100000" sheet="1" objects="1" scenarios="1" insertColumns="0" insertRows="0" selectLockedCells="1"/>
  <mergeCells count="4">
    <mergeCell ref="D1:L1"/>
    <mergeCell ref="I41:L41"/>
    <mergeCell ref="I42:L43"/>
    <mergeCell ref="K69:L69"/>
  </mergeCells>
  <conditionalFormatting sqref="J73">
    <cfRule type="cellIs" dxfId="6" priority="1" operator="equal">
      <formula>$C$71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517E6-85A6-4B33-8C3A-5CBC8EA138BB}">
  <dimension ref="A1:O76"/>
  <sheetViews>
    <sheetView showGridLines="0" zoomScale="90" zoomScaleNormal="90" workbookViewId="0">
      <selection activeCell="C26" sqref="C26"/>
    </sheetView>
  </sheetViews>
  <sheetFormatPr defaultRowHeight="14.4" x14ac:dyDescent="0.3"/>
  <cols>
    <col min="1" max="1" width="8.88671875" style="22"/>
    <col min="2" max="2" width="29.88671875" style="22" customWidth="1"/>
    <col min="3" max="3" width="20.5546875" style="22" customWidth="1"/>
    <col min="4" max="4" width="10.44140625" style="22" customWidth="1"/>
    <col min="5" max="5" width="14.88671875" style="22" customWidth="1"/>
    <col min="6" max="6" width="8.88671875" style="22"/>
    <col min="7" max="7" width="0.77734375" style="22" customWidth="1"/>
    <col min="8" max="8" width="8.88671875" style="22"/>
    <col min="9" max="9" width="32" style="22" customWidth="1"/>
    <col min="10" max="10" width="20.44140625" style="43" customWidth="1"/>
    <col min="11" max="11" width="11.44140625" style="22" customWidth="1"/>
    <col min="12" max="12" width="16.88671875" style="44" customWidth="1"/>
    <col min="13" max="13" width="7.33203125" style="44" customWidth="1"/>
    <col min="14" max="14" width="13.6640625" style="22" bestFit="1" customWidth="1"/>
    <col min="15" max="16384" width="8.88671875" style="22"/>
  </cols>
  <sheetData>
    <row r="1" spans="1:13" ht="102" customHeight="1" x14ac:dyDescent="0.3">
      <c r="D1" s="40" t="s">
        <v>94</v>
      </c>
      <c r="E1" s="40"/>
      <c r="F1" s="40"/>
      <c r="G1" s="40"/>
      <c r="H1" s="40"/>
      <c r="I1" s="40"/>
      <c r="J1" s="40"/>
      <c r="K1" s="40"/>
      <c r="L1" s="40"/>
      <c r="M1" s="41"/>
    </row>
    <row r="3" spans="1:13" x14ac:dyDescent="0.3">
      <c r="A3" s="42" t="s">
        <v>100</v>
      </c>
    </row>
    <row r="4" spans="1:13" ht="36" x14ac:dyDescent="0.65">
      <c r="A4" s="120">
        <v>1</v>
      </c>
      <c r="B4" s="45" t="s">
        <v>66</v>
      </c>
      <c r="C4" s="45">
        <v>2018</v>
      </c>
    </row>
    <row r="5" spans="1:13" ht="15" thickBot="1" x14ac:dyDescent="0.35">
      <c r="B5" s="45"/>
      <c r="C5" s="45"/>
    </row>
    <row r="6" spans="1:13" ht="20.399999999999999" customHeight="1" x14ac:dyDescent="0.3">
      <c r="B6" s="46" t="s">
        <v>67</v>
      </c>
      <c r="C6" s="109"/>
      <c r="D6" s="47"/>
      <c r="E6" s="48" t="s">
        <v>79</v>
      </c>
    </row>
    <row r="7" spans="1:13" ht="8.4" customHeight="1" x14ac:dyDescent="0.3">
      <c r="B7" s="49"/>
      <c r="C7" s="50"/>
      <c r="D7" s="51"/>
      <c r="E7" s="52"/>
    </row>
    <row r="8" spans="1:13" ht="22.2" customHeight="1" thickBot="1" x14ac:dyDescent="0.4">
      <c r="B8" s="53" t="s">
        <v>81</v>
      </c>
      <c r="C8" s="110"/>
      <c r="D8" s="54"/>
      <c r="E8" s="55" t="e">
        <f>C8/C6</f>
        <v>#DIV/0!</v>
      </c>
    </row>
    <row r="9" spans="1:13" ht="15" thickBot="1" x14ac:dyDescent="0.35">
      <c r="C9" s="56"/>
    </row>
    <row r="10" spans="1:13" x14ac:dyDescent="0.3">
      <c r="B10" s="57"/>
      <c r="C10" s="58"/>
      <c r="D10" s="59"/>
      <c r="E10" s="59"/>
      <c r="F10" s="59"/>
      <c r="G10" s="59"/>
      <c r="H10" s="59"/>
      <c r="I10" s="59"/>
      <c r="J10" s="60"/>
      <c r="K10" s="59"/>
      <c r="L10" s="61"/>
      <c r="M10" s="62"/>
    </row>
    <row r="11" spans="1:13" s="63" customFormat="1" ht="21.6" thickBot="1" x14ac:dyDescent="0.45">
      <c r="B11" s="64" t="s">
        <v>68</v>
      </c>
      <c r="C11" s="65"/>
      <c r="D11" s="66"/>
      <c r="E11" s="67" t="s">
        <v>79</v>
      </c>
      <c r="F11" s="66"/>
      <c r="G11" s="66"/>
      <c r="H11" s="66"/>
      <c r="I11" s="66" t="s">
        <v>84</v>
      </c>
      <c r="J11" s="65"/>
      <c r="K11" s="66"/>
      <c r="L11" s="68" t="s">
        <v>79</v>
      </c>
      <c r="M11" s="69"/>
    </row>
    <row r="12" spans="1:13" ht="15" thickBot="1" x14ac:dyDescent="0.35">
      <c r="B12" s="46"/>
      <c r="C12" s="70"/>
      <c r="D12" s="71"/>
      <c r="E12" s="72"/>
      <c r="F12" s="47"/>
      <c r="G12" s="73"/>
      <c r="H12" s="47"/>
      <c r="I12" s="47"/>
      <c r="J12" s="70"/>
      <c r="K12" s="47"/>
      <c r="L12" s="74"/>
      <c r="M12" s="75"/>
    </row>
    <row r="13" spans="1:13" ht="15" thickBot="1" x14ac:dyDescent="0.35">
      <c r="B13" s="76" t="s">
        <v>69</v>
      </c>
      <c r="C13" s="111"/>
      <c r="D13" s="77"/>
      <c r="E13" s="78" t="e">
        <f>C13/$C$6</f>
        <v>#DIV/0!</v>
      </c>
      <c r="F13" s="79"/>
      <c r="G13" s="51"/>
      <c r="H13" s="79"/>
      <c r="I13" s="80" t="s">
        <v>85</v>
      </c>
      <c r="J13" s="111"/>
      <c r="K13" s="79"/>
      <c r="L13" s="78" t="e">
        <f>J13/$C$6</f>
        <v>#DIV/0!</v>
      </c>
      <c r="M13" s="81"/>
    </row>
    <row r="14" spans="1:13" ht="15" thickBot="1" x14ac:dyDescent="0.35">
      <c r="B14" s="76"/>
      <c r="C14" s="82"/>
      <c r="D14" s="77"/>
      <c r="E14" s="83"/>
      <c r="F14" s="79"/>
      <c r="G14" s="51"/>
      <c r="H14" s="79"/>
      <c r="I14" s="80"/>
      <c r="J14" s="82"/>
      <c r="K14" s="79"/>
      <c r="L14" s="83"/>
      <c r="M14" s="81"/>
    </row>
    <row r="15" spans="1:13" ht="15" thickBot="1" x14ac:dyDescent="0.35">
      <c r="B15" s="76" t="s">
        <v>70</v>
      </c>
      <c r="C15" s="112"/>
      <c r="D15" s="77"/>
      <c r="E15" s="78" t="e">
        <f>C15/$C$6</f>
        <v>#DIV/0!</v>
      </c>
      <c r="F15" s="79"/>
      <c r="G15" s="51"/>
      <c r="H15" s="79"/>
      <c r="I15" s="80" t="s">
        <v>19</v>
      </c>
      <c r="J15" s="112"/>
      <c r="K15" s="79"/>
      <c r="L15" s="78" t="e">
        <f>J15/$C$6</f>
        <v>#DIV/0!</v>
      </c>
      <c r="M15" s="81"/>
    </row>
    <row r="16" spans="1:13" ht="15" thickBot="1" x14ac:dyDescent="0.35">
      <c r="B16" s="76"/>
      <c r="C16" s="82"/>
      <c r="D16" s="77"/>
      <c r="E16" s="83"/>
      <c r="F16" s="79"/>
      <c r="G16" s="51"/>
      <c r="H16" s="79"/>
      <c r="I16" s="80"/>
      <c r="J16" s="82"/>
      <c r="K16" s="79"/>
      <c r="L16" s="83"/>
      <c r="M16" s="81"/>
    </row>
    <row r="17" spans="2:15" ht="15" thickBot="1" x14ac:dyDescent="0.35">
      <c r="B17" s="76" t="s">
        <v>71</v>
      </c>
      <c r="C17" s="112"/>
      <c r="D17" s="77"/>
      <c r="E17" s="78" t="e">
        <f>C17/$C$6</f>
        <v>#DIV/0!</v>
      </c>
      <c r="F17" s="79"/>
      <c r="G17" s="51"/>
      <c r="H17" s="79"/>
      <c r="I17" s="80" t="s">
        <v>86</v>
      </c>
      <c r="J17" s="112"/>
      <c r="K17" s="79"/>
      <c r="L17" s="78" t="e">
        <f>J17/$C$6</f>
        <v>#DIV/0!</v>
      </c>
      <c r="M17" s="81"/>
    </row>
    <row r="18" spans="2:15" ht="15" thickBot="1" x14ac:dyDescent="0.35">
      <c r="B18" s="76"/>
      <c r="C18" s="82"/>
      <c r="D18" s="77"/>
      <c r="E18" s="83"/>
      <c r="F18" s="79"/>
      <c r="G18" s="51"/>
      <c r="H18" s="79"/>
      <c r="I18" s="80"/>
      <c r="J18" s="82"/>
      <c r="K18" s="79"/>
      <c r="L18" s="83"/>
      <c r="M18" s="81"/>
    </row>
    <row r="19" spans="2:15" ht="15" thickBot="1" x14ac:dyDescent="0.35">
      <c r="B19" s="76" t="s">
        <v>72</v>
      </c>
      <c r="C19" s="112"/>
      <c r="D19" s="77"/>
      <c r="E19" s="78" t="e">
        <f>C19/$C$6</f>
        <v>#DIV/0!</v>
      </c>
      <c r="F19" s="79"/>
      <c r="G19" s="51"/>
      <c r="H19" s="79"/>
      <c r="I19" s="80" t="s">
        <v>87</v>
      </c>
      <c r="J19" s="112"/>
      <c r="K19" s="79"/>
      <c r="L19" s="78" t="e">
        <f>J19/$C$6</f>
        <v>#DIV/0!</v>
      </c>
      <c r="M19" s="81"/>
    </row>
    <row r="20" spans="2:15" ht="15" thickBot="1" x14ac:dyDescent="0.35">
      <c r="B20" s="76"/>
      <c r="C20" s="82"/>
      <c r="D20" s="77"/>
      <c r="E20" s="83"/>
      <c r="F20" s="79"/>
      <c r="G20" s="51"/>
      <c r="H20" s="79"/>
      <c r="I20" s="80"/>
      <c r="J20" s="82"/>
      <c r="K20" s="79"/>
      <c r="L20" s="83"/>
      <c r="M20" s="81"/>
    </row>
    <row r="21" spans="2:15" ht="15" thickBot="1" x14ac:dyDescent="0.35">
      <c r="B21" s="76" t="s">
        <v>73</v>
      </c>
      <c r="C21" s="84">
        <f>SUM(C13:C20)</f>
        <v>0</v>
      </c>
      <c r="D21" s="77"/>
      <c r="E21" s="78" t="e">
        <f>C21/$C$6</f>
        <v>#DIV/0!</v>
      </c>
      <c r="F21" s="79"/>
      <c r="G21" s="51"/>
      <c r="H21" s="79"/>
      <c r="I21" s="80" t="s">
        <v>88</v>
      </c>
      <c r="J21" s="84">
        <f>SUM(J13:J20)</f>
        <v>0</v>
      </c>
      <c r="K21" s="79"/>
      <c r="L21" s="78" t="e">
        <f>J21/$C$6</f>
        <v>#DIV/0!</v>
      </c>
      <c r="M21" s="81"/>
    </row>
    <row r="22" spans="2:15" x14ac:dyDescent="0.3">
      <c r="B22" s="76"/>
      <c r="C22" s="82"/>
      <c r="D22" s="77"/>
      <c r="E22" s="85"/>
      <c r="F22" s="79"/>
      <c r="G22" s="51"/>
      <c r="H22" s="79"/>
      <c r="I22" s="80"/>
      <c r="J22" s="82"/>
      <c r="K22" s="79"/>
      <c r="L22" s="86"/>
      <c r="M22" s="87"/>
    </row>
    <row r="23" spans="2:15" x14ac:dyDescent="0.3">
      <c r="B23" s="76"/>
      <c r="C23" s="82"/>
      <c r="D23" s="77"/>
      <c r="E23" s="77"/>
      <c r="F23" s="79"/>
      <c r="G23" s="51"/>
      <c r="H23" s="79"/>
      <c r="I23" s="80" t="s">
        <v>89</v>
      </c>
      <c r="J23" s="112"/>
      <c r="K23" s="79"/>
      <c r="L23" s="86"/>
      <c r="M23" s="87"/>
    </row>
    <row r="24" spans="2:15" x14ac:dyDescent="0.3">
      <c r="B24" s="76" t="s">
        <v>74</v>
      </c>
      <c r="C24" s="112"/>
      <c r="D24" s="77"/>
      <c r="E24" s="77"/>
      <c r="F24" s="79"/>
      <c r="G24" s="51"/>
      <c r="H24" s="79"/>
      <c r="I24" s="80"/>
      <c r="J24" s="82"/>
      <c r="K24" s="79"/>
      <c r="L24" s="86"/>
      <c r="M24" s="87"/>
    </row>
    <row r="25" spans="2:15" ht="15" thickBot="1" x14ac:dyDescent="0.35">
      <c r="B25" s="76"/>
      <c r="C25" s="82"/>
      <c r="D25" s="77"/>
      <c r="E25" s="77"/>
      <c r="F25" s="79"/>
      <c r="G25" s="51"/>
      <c r="H25" s="79"/>
      <c r="I25" s="88" t="s">
        <v>90</v>
      </c>
      <c r="J25" s="89">
        <f>SUM(J21:J24)</f>
        <v>0</v>
      </c>
      <c r="K25" s="54"/>
      <c r="L25" s="86"/>
      <c r="M25" s="87"/>
    </row>
    <row r="26" spans="2:15" x14ac:dyDescent="0.3">
      <c r="B26" s="76" t="s">
        <v>75</v>
      </c>
      <c r="C26" s="112"/>
      <c r="D26" s="77"/>
      <c r="E26" s="77"/>
      <c r="F26" s="79"/>
      <c r="G26" s="51"/>
      <c r="H26" s="79"/>
      <c r="I26" s="80"/>
      <c r="J26" s="82"/>
      <c r="K26" s="79"/>
      <c r="L26" s="86"/>
      <c r="M26" s="87"/>
    </row>
    <row r="27" spans="2:15" x14ac:dyDescent="0.3">
      <c r="B27" s="76"/>
      <c r="C27" s="82"/>
      <c r="D27" s="77"/>
      <c r="E27" s="77"/>
      <c r="F27" s="79"/>
      <c r="G27" s="51"/>
      <c r="H27" s="79"/>
      <c r="I27" s="80" t="s">
        <v>91</v>
      </c>
      <c r="J27" s="112"/>
      <c r="K27" s="79"/>
      <c r="L27" s="86"/>
      <c r="M27" s="87"/>
    </row>
    <row r="28" spans="2:15" x14ac:dyDescent="0.3">
      <c r="B28" s="76" t="s">
        <v>76</v>
      </c>
      <c r="C28" s="112"/>
      <c r="D28" s="77"/>
      <c r="E28" s="77"/>
      <c r="F28" s="79"/>
      <c r="G28" s="51"/>
      <c r="H28" s="79"/>
      <c r="I28" s="80"/>
      <c r="J28" s="82"/>
      <c r="K28" s="79"/>
      <c r="L28" s="86"/>
      <c r="M28" s="87"/>
    </row>
    <row r="29" spans="2:15" x14ac:dyDescent="0.3">
      <c r="B29" s="76"/>
      <c r="C29" s="82"/>
      <c r="D29" s="77"/>
      <c r="E29" s="77"/>
      <c r="F29" s="79"/>
      <c r="G29" s="51"/>
      <c r="H29" s="79"/>
      <c r="I29" s="80" t="s">
        <v>92</v>
      </c>
      <c r="J29" s="112"/>
      <c r="K29" s="79"/>
      <c r="L29" s="86"/>
      <c r="M29" s="87"/>
      <c r="N29" s="90"/>
      <c r="O29" s="90"/>
    </row>
    <row r="30" spans="2:15" x14ac:dyDescent="0.3">
      <c r="B30" s="76" t="s">
        <v>77</v>
      </c>
      <c r="C30" s="112"/>
      <c r="D30" s="77"/>
      <c r="E30" s="77"/>
      <c r="F30" s="79"/>
      <c r="G30" s="51"/>
      <c r="H30" s="79"/>
      <c r="I30" s="80"/>
      <c r="J30" s="82"/>
      <c r="K30" s="79"/>
      <c r="L30" s="86"/>
      <c r="M30" s="87"/>
    </row>
    <row r="31" spans="2:15" ht="15" thickBot="1" x14ac:dyDescent="0.35">
      <c r="B31" s="76"/>
      <c r="C31" s="82"/>
      <c r="D31" s="77"/>
      <c r="E31" s="77"/>
      <c r="F31" s="79"/>
      <c r="G31" s="51"/>
      <c r="H31" s="79"/>
      <c r="I31" s="88" t="s">
        <v>93</v>
      </c>
      <c r="J31" s="91">
        <f>SUM(J27:J30)</f>
        <v>0</v>
      </c>
      <c r="K31" s="54"/>
      <c r="L31" s="86"/>
      <c r="M31" s="87"/>
    </row>
    <row r="32" spans="2:15" x14ac:dyDescent="0.3">
      <c r="B32" s="76"/>
      <c r="C32" s="82"/>
      <c r="D32" s="77"/>
      <c r="E32" s="77"/>
      <c r="F32" s="79"/>
      <c r="G32" s="51"/>
      <c r="H32" s="79"/>
      <c r="I32" s="80"/>
      <c r="J32" s="82"/>
      <c r="K32" s="79"/>
      <c r="L32" s="86"/>
      <c r="M32" s="87"/>
    </row>
    <row r="33" spans="1:14" ht="15" thickBot="1" x14ac:dyDescent="0.35">
      <c r="B33" s="92" t="s">
        <v>78</v>
      </c>
      <c r="C33" s="89">
        <f>SUM(C21:C32)</f>
        <v>0</v>
      </c>
      <c r="D33" s="93"/>
      <c r="E33" s="77"/>
      <c r="F33" s="79"/>
      <c r="G33" s="51"/>
      <c r="H33" s="79"/>
      <c r="I33" s="94" t="s">
        <v>82</v>
      </c>
      <c r="J33" s="89">
        <f>J31+J25</f>
        <v>0</v>
      </c>
      <c r="K33" s="95"/>
      <c r="L33" s="86"/>
      <c r="M33" s="87"/>
    </row>
    <row r="34" spans="1:14" ht="15.6" thickTop="1" thickBot="1" x14ac:dyDescent="0.35">
      <c r="B34" s="76"/>
      <c r="C34" s="77"/>
      <c r="D34" s="77"/>
      <c r="E34" s="77"/>
      <c r="F34" s="79"/>
      <c r="G34" s="51"/>
      <c r="H34" s="79"/>
      <c r="I34" s="80"/>
      <c r="J34" s="96"/>
      <c r="K34" s="79"/>
      <c r="L34" s="86"/>
      <c r="M34" s="87"/>
    </row>
    <row r="35" spans="1:14" ht="15" thickBot="1" x14ac:dyDescent="0.35">
      <c r="B35" s="76" t="s">
        <v>80</v>
      </c>
      <c r="C35" s="77"/>
      <c r="D35" s="77"/>
      <c r="E35" s="97" t="e">
        <f>E21</f>
        <v>#DIV/0!</v>
      </c>
      <c r="F35" s="79"/>
      <c r="G35" s="51"/>
      <c r="H35" s="79"/>
      <c r="I35" s="80" t="s">
        <v>83</v>
      </c>
      <c r="J35" s="96"/>
      <c r="K35" s="79"/>
      <c r="L35" s="98" t="e">
        <f>L21</f>
        <v>#DIV/0!</v>
      </c>
      <c r="M35" s="81"/>
    </row>
    <row r="36" spans="1:14" ht="15" thickBot="1" x14ac:dyDescent="0.35">
      <c r="B36" s="53"/>
      <c r="C36" s="99"/>
      <c r="D36" s="99"/>
      <c r="E36" s="99"/>
      <c r="F36" s="54"/>
      <c r="G36" s="100"/>
      <c r="H36" s="54"/>
      <c r="I36" s="54"/>
      <c r="J36" s="101"/>
      <c r="K36" s="54"/>
      <c r="L36" s="102"/>
      <c r="M36" s="103"/>
    </row>
    <row r="38" spans="1:14" ht="6.6" customHeight="1" x14ac:dyDescent="0.3">
      <c r="A38" s="117"/>
      <c r="B38" s="117"/>
      <c r="C38" s="117"/>
      <c r="D38" s="117"/>
      <c r="E38" s="117"/>
      <c r="F38" s="117"/>
      <c r="G38" s="117"/>
      <c r="H38" s="117"/>
      <c r="I38" s="117"/>
      <c r="J38" s="118"/>
      <c r="K38" s="117"/>
      <c r="L38" s="119"/>
      <c r="M38" s="119"/>
      <c r="N38" s="117"/>
    </row>
    <row r="39" spans="1:14" ht="36" x14ac:dyDescent="0.3">
      <c r="A39" s="115">
        <v>2</v>
      </c>
      <c r="B39" s="116" t="s">
        <v>95</v>
      </c>
      <c r="C39" s="116">
        <v>2019</v>
      </c>
    </row>
    <row r="40" spans="1:14" ht="15" thickBot="1" x14ac:dyDescent="0.35">
      <c r="B40" s="45"/>
      <c r="C40" s="45"/>
    </row>
    <row r="41" spans="1:14" ht="18.600000000000001" thickBot="1" x14ac:dyDescent="0.4">
      <c r="B41" s="45" t="s">
        <v>96</v>
      </c>
      <c r="C41" s="113"/>
      <c r="I41" s="104" t="s">
        <v>98</v>
      </c>
      <c r="J41" s="104"/>
      <c r="K41" s="104"/>
      <c r="L41" s="104"/>
    </row>
    <row r="42" spans="1:14" x14ac:dyDescent="0.3">
      <c r="B42" s="123" t="s">
        <v>101</v>
      </c>
      <c r="I42" s="105" t="e">
        <f>C71-J73</f>
        <v>#DIV/0!</v>
      </c>
      <c r="J42" s="105"/>
      <c r="K42" s="105"/>
      <c r="L42" s="105"/>
    </row>
    <row r="43" spans="1:14" ht="15.6" customHeight="1" thickBot="1" x14ac:dyDescent="0.35">
      <c r="B43" s="45"/>
      <c r="C43" s="45"/>
      <c r="I43" s="105"/>
      <c r="J43" s="105"/>
      <c r="K43" s="105"/>
      <c r="L43" s="105"/>
    </row>
    <row r="44" spans="1:14" ht="23.4" customHeight="1" x14ac:dyDescent="0.3">
      <c r="B44" s="46" t="s">
        <v>67</v>
      </c>
      <c r="C44" s="60">
        <f>C6*(1+C41)</f>
        <v>0</v>
      </c>
      <c r="D44" s="47"/>
      <c r="E44" s="48" t="s">
        <v>79</v>
      </c>
    </row>
    <row r="45" spans="1:14" ht="9.6" customHeight="1" x14ac:dyDescent="0.3">
      <c r="B45" s="49"/>
      <c r="C45" s="50"/>
      <c r="D45" s="51"/>
      <c r="E45" s="52"/>
    </row>
    <row r="46" spans="1:14" ht="28.2" customHeight="1" thickBot="1" x14ac:dyDescent="0.4">
      <c r="B46" s="53" t="s">
        <v>81</v>
      </c>
      <c r="C46" s="106" t="e">
        <f>C44*E8</f>
        <v>#DIV/0!</v>
      </c>
      <c r="D46" s="54"/>
      <c r="E46" s="55" t="e">
        <f>C46/C44</f>
        <v>#DIV/0!</v>
      </c>
    </row>
    <row r="47" spans="1:14" ht="15" thickBot="1" x14ac:dyDescent="0.35">
      <c r="C47" s="56"/>
    </row>
    <row r="48" spans="1:14" x14ac:dyDescent="0.3">
      <c r="B48" s="57"/>
      <c r="C48" s="58"/>
      <c r="D48" s="59"/>
      <c r="E48" s="59"/>
      <c r="F48" s="59"/>
      <c r="G48" s="59"/>
      <c r="H48" s="59"/>
      <c r="I48" s="59"/>
      <c r="J48" s="60"/>
      <c r="K48" s="59"/>
      <c r="L48" s="61"/>
      <c r="M48" s="62"/>
    </row>
    <row r="49" spans="2:13" ht="21.6" thickBot="1" x14ac:dyDescent="0.45">
      <c r="B49" s="64" t="s">
        <v>68</v>
      </c>
      <c r="C49" s="65"/>
      <c r="D49" s="66"/>
      <c r="E49" s="67" t="s">
        <v>79</v>
      </c>
      <c r="F49" s="66"/>
      <c r="G49" s="66"/>
      <c r="H49" s="66"/>
      <c r="I49" s="66" t="s">
        <v>84</v>
      </c>
      <c r="J49" s="65"/>
      <c r="K49" s="66"/>
      <c r="L49" s="68" t="s">
        <v>79</v>
      </c>
      <c r="M49" s="69"/>
    </row>
    <row r="50" spans="2:13" ht="15" thickBot="1" x14ac:dyDescent="0.35">
      <c r="B50" s="46"/>
      <c r="C50" s="70"/>
      <c r="D50" s="71"/>
      <c r="E50" s="72"/>
      <c r="F50" s="47"/>
      <c r="G50" s="73"/>
      <c r="H50" s="47"/>
      <c r="I50" s="47"/>
      <c r="J50" s="70"/>
      <c r="K50" s="47"/>
      <c r="L50" s="74"/>
      <c r="M50" s="75"/>
    </row>
    <row r="51" spans="2:13" ht="18.600000000000001" thickBot="1" x14ac:dyDescent="0.4">
      <c r="B51" s="76" t="s">
        <v>69</v>
      </c>
      <c r="C51" s="121" t="e">
        <f>C44*E51</f>
        <v>#DIV/0!</v>
      </c>
      <c r="D51" s="77"/>
      <c r="E51" s="78" t="e">
        <f>E13</f>
        <v>#DIV/0!</v>
      </c>
      <c r="F51" s="79"/>
      <c r="G51" s="51"/>
      <c r="H51" s="79"/>
      <c r="I51" s="107" t="s">
        <v>97</v>
      </c>
      <c r="J51" s="114"/>
      <c r="K51" s="79"/>
      <c r="L51" s="108" t="s">
        <v>99</v>
      </c>
      <c r="M51" s="81"/>
    </row>
    <row r="52" spans="2:13" ht="15" thickBot="1" x14ac:dyDescent="0.35">
      <c r="B52" s="76"/>
      <c r="C52" s="82"/>
      <c r="D52" s="77"/>
      <c r="E52" s="83"/>
      <c r="F52" s="79"/>
      <c r="G52" s="51"/>
      <c r="H52" s="79"/>
      <c r="I52" s="79"/>
      <c r="J52" s="96"/>
      <c r="K52" s="79"/>
      <c r="L52" s="86"/>
      <c r="M52" s="81"/>
    </row>
    <row r="53" spans="2:13" ht="15" thickBot="1" x14ac:dyDescent="0.35">
      <c r="B53" s="76" t="s">
        <v>70</v>
      </c>
      <c r="C53" s="84" t="e">
        <f>C44*E53</f>
        <v>#DIV/0!</v>
      </c>
      <c r="D53" s="77"/>
      <c r="E53" s="78" t="e">
        <f>E15</f>
        <v>#DIV/0!</v>
      </c>
      <c r="F53" s="79"/>
      <c r="G53" s="51"/>
      <c r="H53" s="79"/>
      <c r="I53" s="80" t="s">
        <v>85</v>
      </c>
      <c r="J53" s="121" t="e">
        <f>C44*L53</f>
        <v>#DIV/0!</v>
      </c>
      <c r="K53" s="79"/>
      <c r="L53" s="78" t="e">
        <f>L13</f>
        <v>#DIV/0!</v>
      </c>
      <c r="M53" s="81"/>
    </row>
    <row r="54" spans="2:13" ht="15" thickBot="1" x14ac:dyDescent="0.35">
      <c r="B54" s="76"/>
      <c r="C54" s="82"/>
      <c r="D54" s="77"/>
      <c r="E54" s="83"/>
      <c r="F54" s="79"/>
      <c r="G54" s="51"/>
      <c r="H54" s="79"/>
      <c r="I54" s="80"/>
      <c r="J54" s="82"/>
      <c r="K54" s="79"/>
      <c r="L54" s="83"/>
      <c r="M54" s="81"/>
    </row>
    <row r="55" spans="2:13" ht="15" thickBot="1" x14ac:dyDescent="0.35">
      <c r="B55" s="76" t="s">
        <v>71</v>
      </c>
      <c r="C55" s="84" t="e">
        <f>C44*E55</f>
        <v>#DIV/0!</v>
      </c>
      <c r="D55" s="77"/>
      <c r="E55" s="78" t="e">
        <f>E17</f>
        <v>#DIV/0!</v>
      </c>
      <c r="F55" s="79"/>
      <c r="G55" s="51"/>
      <c r="H55" s="79"/>
      <c r="I55" s="80" t="s">
        <v>19</v>
      </c>
      <c r="J55" s="84" t="e">
        <f>C44*L55</f>
        <v>#DIV/0!</v>
      </c>
      <c r="K55" s="79"/>
      <c r="L55" s="78" t="e">
        <f>L15</f>
        <v>#DIV/0!</v>
      </c>
      <c r="M55" s="81"/>
    </row>
    <row r="56" spans="2:13" ht="15" thickBot="1" x14ac:dyDescent="0.35">
      <c r="B56" s="76"/>
      <c r="C56" s="82"/>
      <c r="D56" s="77"/>
      <c r="E56" s="83"/>
      <c r="F56" s="79"/>
      <c r="G56" s="51"/>
      <c r="H56" s="79"/>
      <c r="I56" s="80"/>
      <c r="J56" s="82"/>
      <c r="K56" s="79"/>
      <c r="L56" s="83"/>
      <c r="M56" s="81"/>
    </row>
    <row r="57" spans="2:13" ht="15" thickBot="1" x14ac:dyDescent="0.35">
      <c r="B57" s="76" t="s">
        <v>72</v>
      </c>
      <c r="C57" s="84" t="e">
        <f>C44*E57</f>
        <v>#DIV/0!</v>
      </c>
      <c r="D57" s="77"/>
      <c r="E57" s="78" t="e">
        <f>E19</f>
        <v>#DIV/0!</v>
      </c>
      <c r="F57" s="79"/>
      <c r="G57" s="51"/>
      <c r="H57" s="79"/>
      <c r="I57" s="80" t="s">
        <v>86</v>
      </c>
      <c r="J57" s="84" t="e">
        <f>C44*L57</f>
        <v>#DIV/0!</v>
      </c>
      <c r="K57" s="79"/>
      <c r="L57" s="78" t="e">
        <f>L17</f>
        <v>#DIV/0!</v>
      </c>
      <c r="M57" s="81"/>
    </row>
    <row r="58" spans="2:13" ht="15" thickBot="1" x14ac:dyDescent="0.35">
      <c r="B58" s="76"/>
      <c r="C58" s="82"/>
      <c r="D58" s="77"/>
      <c r="E58" s="83"/>
      <c r="F58" s="79"/>
      <c r="G58" s="51"/>
      <c r="H58" s="79"/>
      <c r="I58" s="80"/>
      <c r="J58" s="82"/>
      <c r="K58" s="79"/>
      <c r="L58" s="83"/>
      <c r="M58" s="81"/>
    </row>
    <row r="59" spans="2:13" ht="15" thickBot="1" x14ac:dyDescent="0.35">
      <c r="B59" s="76" t="s">
        <v>73</v>
      </c>
      <c r="C59" s="84" t="e">
        <f>SUM(C51:C58)</f>
        <v>#DIV/0!</v>
      </c>
      <c r="D59" s="77"/>
      <c r="E59" s="78" t="e">
        <f>SUM(E51:E58)</f>
        <v>#DIV/0!</v>
      </c>
      <c r="F59" s="79"/>
      <c r="G59" s="51"/>
      <c r="H59" s="79"/>
      <c r="I59" s="80" t="s">
        <v>87</v>
      </c>
      <c r="J59" s="84" t="e">
        <f>C44*L59</f>
        <v>#DIV/0!</v>
      </c>
      <c r="K59" s="79"/>
      <c r="L59" s="78" t="e">
        <f>L19</f>
        <v>#DIV/0!</v>
      </c>
      <c r="M59" s="81"/>
    </row>
    <row r="60" spans="2:13" ht="15" thickBot="1" x14ac:dyDescent="0.35">
      <c r="B60" s="76"/>
      <c r="C60" s="82"/>
      <c r="D60" s="77"/>
      <c r="E60" s="85"/>
      <c r="F60" s="79"/>
      <c r="G60" s="51"/>
      <c r="H60" s="79"/>
      <c r="I60" s="80"/>
      <c r="J60" s="82"/>
      <c r="K60" s="79"/>
      <c r="L60" s="83"/>
      <c r="M60" s="81"/>
    </row>
    <row r="61" spans="2:13" ht="15" thickBot="1" x14ac:dyDescent="0.35">
      <c r="B61" s="76"/>
      <c r="C61" s="82"/>
      <c r="D61" s="77"/>
      <c r="E61" s="77"/>
      <c r="F61" s="79"/>
      <c r="G61" s="51"/>
      <c r="H61" s="79"/>
      <c r="I61" s="80" t="s">
        <v>88</v>
      </c>
      <c r="J61" s="84" t="e">
        <f>SUM(J51:J60)</f>
        <v>#DIV/0!</v>
      </c>
      <c r="K61" s="79"/>
      <c r="L61" s="78" t="e">
        <f>SUM(L53:L60)</f>
        <v>#DIV/0!</v>
      </c>
      <c r="M61" s="81"/>
    </row>
    <row r="62" spans="2:13" x14ac:dyDescent="0.3">
      <c r="B62" s="76" t="s">
        <v>74</v>
      </c>
      <c r="C62" s="112"/>
      <c r="D62" s="77"/>
      <c r="E62" s="77"/>
      <c r="F62" s="79"/>
      <c r="G62" s="51"/>
      <c r="H62" s="79"/>
      <c r="I62" s="80"/>
      <c r="J62" s="82"/>
      <c r="K62" s="79"/>
      <c r="L62" s="86"/>
      <c r="M62" s="87"/>
    </row>
    <row r="63" spans="2:13" x14ac:dyDescent="0.3">
      <c r="B63" s="76"/>
      <c r="C63" s="82"/>
      <c r="D63" s="77"/>
      <c r="E63" s="77"/>
      <c r="F63" s="79"/>
      <c r="G63" s="51"/>
      <c r="H63" s="79"/>
      <c r="I63" s="80" t="s">
        <v>89</v>
      </c>
      <c r="J63" s="112"/>
      <c r="K63" s="79"/>
      <c r="L63" s="86"/>
      <c r="M63" s="87"/>
    </row>
    <row r="64" spans="2:13" x14ac:dyDescent="0.3">
      <c r="B64" s="76" t="s">
        <v>75</v>
      </c>
      <c r="C64" s="112"/>
      <c r="D64" s="77"/>
      <c r="E64" s="77"/>
      <c r="F64" s="79"/>
      <c r="G64" s="51"/>
      <c r="H64" s="79"/>
      <c r="I64" s="80"/>
      <c r="J64" s="82"/>
      <c r="K64" s="79"/>
      <c r="L64" s="86"/>
      <c r="M64" s="87"/>
    </row>
    <row r="65" spans="2:13" ht="15" thickBot="1" x14ac:dyDescent="0.35">
      <c r="B65" s="76"/>
      <c r="C65" s="82"/>
      <c r="D65" s="77"/>
      <c r="E65" s="77"/>
      <c r="F65" s="79"/>
      <c r="G65" s="51"/>
      <c r="H65" s="79"/>
      <c r="I65" s="88" t="s">
        <v>90</v>
      </c>
      <c r="J65" s="89" t="e">
        <f>J63+J61</f>
        <v>#DIV/0!</v>
      </c>
      <c r="K65" s="54"/>
      <c r="L65" s="86"/>
      <c r="M65" s="87"/>
    </row>
    <row r="66" spans="2:13" x14ac:dyDescent="0.3">
      <c r="B66" s="76" t="s">
        <v>76</v>
      </c>
      <c r="C66" s="112"/>
      <c r="D66" s="77"/>
      <c r="E66" s="77"/>
      <c r="F66" s="79"/>
      <c r="G66" s="51"/>
      <c r="H66" s="79"/>
      <c r="I66" s="80"/>
      <c r="J66" s="82"/>
      <c r="K66" s="79"/>
      <c r="L66" s="86"/>
      <c r="M66" s="87"/>
    </row>
    <row r="67" spans="2:13" x14ac:dyDescent="0.3">
      <c r="B67" s="76"/>
      <c r="C67" s="82"/>
      <c r="D67" s="77"/>
      <c r="E67" s="77"/>
      <c r="F67" s="79"/>
      <c r="G67" s="51"/>
      <c r="H67" s="79"/>
      <c r="I67" s="80" t="s">
        <v>91</v>
      </c>
      <c r="J67" s="112"/>
      <c r="K67" s="79"/>
      <c r="L67" s="86"/>
      <c r="M67" s="87"/>
    </row>
    <row r="68" spans="2:13" x14ac:dyDescent="0.3">
      <c r="B68" s="76" t="s">
        <v>77</v>
      </c>
      <c r="C68" s="112"/>
      <c r="D68" s="77"/>
      <c r="E68" s="77"/>
      <c r="F68" s="79"/>
      <c r="G68" s="51"/>
      <c r="H68" s="79"/>
      <c r="I68" s="80"/>
      <c r="J68" s="82"/>
      <c r="K68" s="79"/>
      <c r="L68" s="86"/>
      <c r="M68" s="87"/>
    </row>
    <row r="69" spans="2:13" ht="27" customHeight="1" x14ac:dyDescent="0.3">
      <c r="B69" s="76"/>
      <c r="C69" s="122"/>
      <c r="D69" s="77"/>
      <c r="E69" s="77"/>
      <c r="F69" s="79"/>
      <c r="G69" s="51"/>
      <c r="H69" s="79"/>
      <c r="I69" s="80" t="s">
        <v>92</v>
      </c>
      <c r="J69" s="84" t="e">
        <f>J29+C46</f>
        <v>#DIV/0!</v>
      </c>
      <c r="K69" s="150" t="s">
        <v>115</v>
      </c>
      <c r="L69" s="151"/>
      <c r="M69" s="87"/>
    </row>
    <row r="70" spans="2:13" x14ac:dyDescent="0.3">
      <c r="B70" s="76"/>
      <c r="C70" s="82"/>
      <c r="D70" s="77"/>
      <c r="E70" s="77"/>
      <c r="F70" s="79"/>
      <c r="G70" s="51"/>
      <c r="H70" s="79"/>
      <c r="I70" s="80"/>
      <c r="J70" s="82"/>
      <c r="K70" s="79"/>
      <c r="L70" s="86"/>
      <c r="M70" s="87"/>
    </row>
    <row r="71" spans="2:13" ht="15" thickBot="1" x14ac:dyDescent="0.35">
      <c r="B71" s="92" t="s">
        <v>78</v>
      </c>
      <c r="C71" s="89" t="e">
        <f>SUM(C59:C70)</f>
        <v>#DIV/0!</v>
      </c>
      <c r="D71" s="93"/>
      <c r="E71" s="77"/>
      <c r="F71" s="79"/>
      <c r="G71" s="51"/>
      <c r="H71" s="79"/>
      <c r="I71" s="88" t="s">
        <v>93</v>
      </c>
      <c r="J71" s="91" t="e">
        <f>SUM(J67:J70)</f>
        <v>#DIV/0!</v>
      </c>
      <c r="K71" s="54"/>
      <c r="L71" s="86"/>
      <c r="M71" s="87"/>
    </row>
    <row r="72" spans="2:13" ht="15.6" thickTop="1" thickBot="1" x14ac:dyDescent="0.35">
      <c r="B72" s="76"/>
      <c r="C72" s="77"/>
      <c r="D72" s="77"/>
      <c r="E72" s="77"/>
      <c r="F72" s="79"/>
      <c r="G72" s="51"/>
      <c r="H72" s="79"/>
      <c r="I72" s="80"/>
      <c r="J72" s="82"/>
      <c r="K72" s="79"/>
      <c r="L72" s="86"/>
      <c r="M72" s="87"/>
    </row>
    <row r="73" spans="2:13" ht="15" thickBot="1" x14ac:dyDescent="0.35">
      <c r="B73" s="76" t="s">
        <v>80</v>
      </c>
      <c r="C73" s="77"/>
      <c r="D73" s="77"/>
      <c r="E73" s="97" t="e">
        <f>E59</f>
        <v>#DIV/0!</v>
      </c>
      <c r="F73" s="79"/>
      <c r="G73" s="51"/>
      <c r="H73" s="79"/>
      <c r="I73" s="94" t="s">
        <v>82</v>
      </c>
      <c r="J73" s="89" t="e">
        <f>J71+J65</f>
        <v>#DIV/0!</v>
      </c>
      <c r="K73" s="95"/>
      <c r="L73" s="86"/>
      <c r="M73" s="87"/>
    </row>
    <row r="74" spans="2:13" ht="15" thickBot="1" x14ac:dyDescent="0.35">
      <c r="B74" s="188"/>
      <c r="F74" s="79"/>
      <c r="G74" s="51"/>
      <c r="H74" s="79"/>
      <c r="I74" s="80"/>
      <c r="J74" s="96"/>
      <c r="K74" s="79"/>
      <c r="L74" s="86"/>
      <c r="M74" s="87"/>
    </row>
    <row r="75" spans="2:13" ht="15" thickBot="1" x14ac:dyDescent="0.35">
      <c r="B75" s="188"/>
      <c r="F75" s="79"/>
      <c r="G75" s="51"/>
      <c r="H75" s="79"/>
      <c r="I75" s="80" t="s">
        <v>83</v>
      </c>
      <c r="J75" s="96"/>
      <c r="K75" s="79"/>
      <c r="L75" s="98" t="e">
        <f>L61</f>
        <v>#DIV/0!</v>
      </c>
      <c r="M75" s="81"/>
    </row>
    <row r="76" spans="2:13" ht="15" thickBot="1" x14ac:dyDescent="0.35">
      <c r="B76" s="53"/>
      <c r="C76" s="99"/>
      <c r="D76" s="99"/>
      <c r="E76" s="99"/>
      <c r="F76" s="54"/>
      <c r="G76" s="100"/>
      <c r="H76" s="54"/>
      <c r="I76" s="54"/>
      <c r="J76" s="101"/>
      <c r="K76" s="54"/>
      <c r="L76" s="102"/>
      <c r="M76" s="103"/>
    </row>
  </sheetData>
  <sheetProtection algorithmName="SHA-512" hashValue="3tHp3p6T2tMyIcgcJr7NSCsnKH7C7VbVJmL1U7Kgm1hldCfp5Ernx7a6Iy63GixoFgdp5hsBMkFcE7bmTwoBzA==" saltValue="bp7vbSDfEkryIDWxCVomHg==" spinCount="100000" sheet="1" objects="1" scenarios="1" insertColumns="0" insertRows="0" selectLockedCells="1"/>
  <mergeCells count="4">
    <mergeCell ref="D1:L1"/>
    <mergeCell ref="I41:L41"/>
    <mergeCell ref="I42:L43"/>
    <mergeCell ref="K69:L69"/>
  </mergeCells>
  <conditionalFormatting sqref="J73">
    <cfRule type="cellIs" dxfId="5" priority="1" operator="equal">
      <formula>$C$71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CC607-3292-4F7C-BD91-5B8687373EF4}">
  <dimension ref="A1:L12"/>
  <sheetViews>
    <sheetView showGridLines="0" tabSelected="1" workbookViewId="0">
      <selection activeCell="D7" sqref="D7"/>
    </sheetView>
  </sheetViews>
  <sheetFormatPr defaultRowHeight="14.4" x14ac:dyDescent="0.3"/>
  <cols>
    <col min="1" max="1" width="8.88671875" style="1"/>
    <col min="2" max="2" width="34.77734375" style="1" bestFit="1" customWidth="1"/>
    <col min="3" max="3" width="1.5546875" style="1" customWidth="1"/>
    <col min="4" max="4" width="16.5546875" style="1" bestFit="1" customWidth="1"/>
    <col min="5" max="6" width="8.88671875" style="1"/>
    <col min="7" max="7" width="40.44140625" style="1" bestFit="1" customWidth="1"/>
    <col min="8" max="8" width="8.88671875" style="1"/>
    <col min="9" max="9" width="14.109375" style="1" customWidth="1"/>
    <col min="10" max="16384" width="8.88671875" style="1"/>
  </cols>
  <sheetData>
    <row r="1" spans="1:12" ht="102" customHeight="1" x14ac:dyDescent="0.3">
      <c r="D1" s="149" t="s">
        <v>114</v>
      </c>
      <c r="E1" s="149"/>
      <c r="F1" s="149"/>
      <c r="G1" s="149"/>
      <c r="H1" s="149"/>
      <c r="I1" s="149"/>
      <c r="J1" s="149"/>
      <c r="K1" s="149"/>
      <c r="L1" s="149"/>
    </row>
    <row r="3" spans="1:12" x14ac:dyDescent="0.3">
      <c r="A3" s="5" t="s">
        <v>116</v>
      </c>
    </row>
    <row r="4" spans="1:12" ht="21.6" customHeight="1" thickBot="1" x14ac:dyDescent="0.35"/>
    <row r="5" spans="1:12" ht="30" customHeight="1" thickBot="1" x14ac:dyDescent="0.35">
      <c r="B5" s="124" t="s">
        <v>102</v>
      </c>
      <c r="C5" s="125"/>
      <c r="D5" s="126">
        <f>'Step 4 - Sample Data'!E8</f>
        <v>0.05</v>
      </c>
      <c r="G5" s="133" t="s">
        <v>109</v>
      </c>
      <c r="H5" s="134"/>
      <c r="I5" s="134"/>
      <c r="J5" s="135"/>
    </row>
    <row r="6" spans="1:12" ht="30" customHeight="1" thickBot="1" x14ac:dyDescent="0.35">
      <c r="B6" s="127" t="s">
        <v>103</v>
      </c>
      <c r="C6" s="128"/>
      <c r="D6" s="129">
        <f>'Step 4 - Sample Data'!J25/'Step 4 - Sample Data'!J31</f>
        <v>0.81027667984189722</v>
      </c>
      <c r="G6" s="136"/>
      <c r="H6" s="137"/>
      <c r="I6" s="137"/>
      <c r="J6" s="138"/>
    </row>
    <row r="7" spans="1:12" ht="30" customHeight="1" thickBot="1" x14ac:dyDescent="0.35">
      <c r="B7" s="127" t="s">
        <v>104</v>
      </c>
      <c r="C7" s="128"/>
      <c r="D7" s="148">
        <v>2</v>
      </c>
      <c r="G7" s="11" t="s">
        <v>111</v>
      </c>
      <c r="H7" s="12"/>
      <c r="I7" s="12"/>
      <c r="J7" s="145"/>
    </row>
    <row r="8" spans="1:12" ht="30" customHeight="1" thickBot="1" x14ac:dyDescent="0.35">
      <c r="B8" s="127" t="s">
        <v>105</v>
      </c>
      <c r="C8" s="128"/>
      <c r="D8" s="126">
        <f>'Step 4 - Sample Data'!E21</f>
        <v>0.55000000000000004</v>
      </c>
      <c r="G8" s="146" t="s">
        <v>112</v>
      </c>
      <c r="H8" s="139"/>
      <c r="I8" s="187">
        <f>((D5*(1+D6)))/(D8-(D5*(1+D6)))</f>
        <v>0.19698924731182796</v>
      </c>
      <c r="J8" s="140"/>
    </row>
    <row r="9" spans="1:12" ht="30" customHeight="1" thickBot="1" x14ac:dyDescent="0.35">
      <c r="B9" s="127" t="s">
        <v>106</v>
      </c>
      <c r="C9" s="128"/>
      <c r="D9" s="126">
        <f>'Step 4 - Sample Data'!L21</f>
        <v>0.22</v>
      </c>
      <c r="G9" s="147" t="s">
        <v>113</v>
      </c>
      <c r="H9" s="139"/>
      <c r="I9" s="187">
        <f>(((D11/D10)*(D7-D6))+(D5*(1+D7)))/(D8-(D5*(1+D6)))</f>
        <v>1.9641505376344084</v>
      </c>
      <c r="J9" s="140"/>
    </row>
    <row r="10" spans="1:12" ht="30" customHeight="1" thickBot="1" x14ac:dyDescent="0.35">
      <c r="B10" s="127" t="s">
        <v>107</v>
      </c>
      <c r="C10" s="128"/>
      <c r="D10" s="130">
        <f>'Step 4 - Sample Data'!C6</f>
        <v>800000</v>
      </c>
      <c r="G10" s="146" t="s">
        <v>110</v>
      </c>
      <c r="H10" s="139"/>
      <c r="I10" s="187">
        <f>D5/(D8-D9-D5)</f>
        <v>0.17857142857142852</v>
      </c>
      <c r="J10" s="140"/>
    </row>
    <row r="11" spans="1:12" ht="30" customHeight="1" thickBot="1" x14ac:dyDescent="0.35">
      <c r="B11" s="131" t="s">
        <v>108</v>
      </c>
      <c r="C11" s="132"/>
      <c r="D11" s="130">
        <f>'Step 4 - Sample Data'!J31</f>
        <v>506000</v>
      </c>
      <c r="G11" s="141"/>
      <c r="H11" s="142"/>
      <c r="I11" s="142"/>
      <c r="J11" s="143"/>
    </row>
    <row r="12" spans="1:12" x14ac:dyDescent="0.3">
      <c r="J12" s="144"/>
    </row>
  </sheetData>
  <sheetProtection algorithmName="SHA-512" hashValue="LcU9xr/xrpDOEir5YfkNXvva+CHkQm+vhykrSVAlD1RTO2ZmDWzFxSnLpYup+RuzU/PYTFJKya+oT2B3O5aw6A==" saltValue="ja/lyDEsIXBZ4eWYkfJ1EQ==" spinCount="100000" sheet="1" objects="1" scenarios="1" insertColumns="0" insertRows="0" selectLockedCells="1"/>
  <mergeCells count="1">
    <mergeCell ref="G5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Step 1 - Sample Data</vt:lpstr>
      <vt:lpstr>Step 1 - BLANK</vt:lpstr>
      <vt:lpstr>Step 2(a) - Sample Data</vt:lpstr>
      <vt:lpstr>Step 2(a) - BLANK</vt:lpstr>
      <vt:lpstr>Step 3 - Sample Data</vt:lpstr>
      <vt:lpstr>Step 3 - BLANK</vt:lpstr>
      <vt:lpstr>Step 4 - Sample Data</vt:lpstr>
      <vt:lpstr>Step 4 - BLANK</vt:lpstr>
      <vt:lpstr>Step 5 - Sample Data</vt:lpstr>
      <vt:lpstr>Step 5 - BLANK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Forecasting By The Numbers - Downloadable Resource</dc:title>
  <dc:creator>Mike Milan</dc:creator>
  <cp:keywords>Forecasting, cash flow, elevate financial training</cp:keywords>
  <cp:lastModifiedBy>Mike Milan</cp:lastModifiedBy>
  <dcterms:created xsi:type="dcterms:W3CDTF">2019-09-13T17:23:00Z</dcterms:created>
  <dcterms:modified xsi:type="dcterms:W3CDTF">2019-09-17T16:15:49Z</dcterms:modified>
</cp:coreProperties>
</file>